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Experiments 2024/EXP241002 - ACH2 JQ1 TAR, Long LTR, Gag/RT/"/>
    </mc:Choice>
  </mc:AlternateContent>
  <xr:revisionPtr revIDLastSave="0" documentId="13_ncr:1_{236C5974-B8CC-074E-A925-3881B6EC0CEF}" xr6:coauthVersionLast="47" xr6:coauthVersionMax="47" xr10:uidLastSave="{00000000-0000-0000-0000-000000000000}"/>
  <bookViews>
    <workbookView xWindow="29040" yWindow="500" windowWidth="36900" windowHeight="22780" activeTab="6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bio rep1" sheetId="12" r:id="rId5"/>
    <sheet name="bio rep2" sheetId="13" r:id="rId6"/>
    <sheet name="bio rep3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9" i="14" l="1"/>
  <c r="R69" i="14" s="1"/>
  <c r="N69" i="14"/>
  <c r="O66" i="14"/>
  <c r="R66" i="14" s="1"/>
  <c r="N66" i="14"/>
  <c r="O63" i="14"/>
  <c r="R63" i="14" s="1"/>
  <c r="N63" i="14"/>
  <c r="R57" i="14"/>
  <c r="O57" i="14"/>
  <c r="N57" i="14"/>
  <c r="O54" i="14"/>
  <c r="R54" i="14" s="1"/>
  <c r="N54" i="14"/>
  <c r="O51" i="14"/>
  <c r="R51" i="14" s="1"/>
  <c r="N51" i="14"/>
  <c r="O45" i="14"/>
  <c r="R45" i="14" s="1"/>
  <c r="N45" i="14"/>
  <c r="O42" i="14"/>
  <c r="R42" i="14" s="1"/>
  <c r="N42" i="14"/>
  <c r="O39" i="14"/>
  <c r="R39" i="14" s="1"/>
  <c r="N39" i="14"/>
  <c r="O33" i="14"/>
  <c r="R33" i="14" s="1"/>
  <c r="N33" i="14"/>
  <c r="O30" i="14"/>
  <c r="R30" i="14" s="1"/>
  <c r="N30" i="14"/>
  <c r="O27" i="14"/>
  <c r="R27" i="14" s="1"/>
  <c r="N27" i="14"/>
  <c r="O21" i="14"/>
  <c r="R21" i="14" s="1"/>
  <c r="N21" i="14"/>
  <c r="O18" i="14"/>
  <c r="R18" i="14" s="1"/>
  <c r="N18" i="14"/>
  <c r="O15" i="14"/>
  <c r="R15" i="14" s="1"/>
  <c r="N15" i="14"/>
  <c r="O9" i="14"/>
  <c r="R9" i="14" s="1"/>
  <c r="N9" i="14"/>
  <c r="O6" i="14"/>
  <c r="R6" i="14" s="1"/>
  <c r="N6" i="14"/>
  <c r="O3" i="14"/>
  <c r="R3" i="14" s="1"/>
  <c r="N3" i="14"/>
  <c r="O69" i="13"/>
  <c r="R69" i="13" s="1"/>
  <c r="N69" i="13"/>
  <c r="O66" i="13"/>
  <c r="R66" i="13" s="1"/>
  <c r="N66" i="13"/>
  <c r="O63" i="13"/>
  <c r="R63" i="13" s="1"/>
  <c r="N63" i="13"/>
  <c r="O57" i="13"/>
  <c r="R57" i="13" s="1"/>
  <c r="N57" i="13"/>
  <c r="O54" i="13"/>
  <c r="R54" i="13" s="1"/>
  <c r="N54" i="13"/>
  <c r="O51" i="13"/>
  <c r="R51" i="13" s="1"/>
  <c r="N51" i="13"/>
  <c r="O45" i="13"/>
  <c r="R45" i="13" s="1"/>
  <c r="N45" i="13"/>
  <c r="O42" i="13"/>
  <c r="R42" i="13" s="1"/>
  <c r="N42" i="13"/>
  <c r="O39" i="13"/>
  <c r="R39" i="13" s="1"/>
  <c r="N39" i="13"/>
  <c r="O33" i="13"/>
  <c r="R33" i="13" s="1"/>
  <c r="N33" i="13"/>
  <c r="O30" i="13"/>
  <c r="R30" i="13" s="1"/>
  <c r="N30" i="13"/>
  <c r="O27" i="13"/>
  <c r="R27" i="13" s="1"/>
  <c r="N27" i="13"/>
  <c r="O21" i="13"/>
  <c r="R21" i="13" s="1"/>
  <c r="N21" i="13"/>
  <c r="O18" i="13"/>
  <c r="R18" i="13" s="1"/>
  <c r="N18" i="13"/>
  <c r="O15" i="13"/>
  <c r="R15" i="13" s="1"/>
  <c r="N15" i="13"/>
  <c r="O9" i="13"/>
  <c r="R9" i="13" s="1"/>
  <c r="N9" i="13"/>
  <c r="O6" i="13"/>
  <c r="R6" i="13" s="1"/>
  <c r="N6" i="13"/>
  <c r="O3" i="13"/>
  <c r="R3" i="13" s="1"/>
  <c r="N3" i="13"/>
  <c r="P3" i="13" s="1"/>
  <c r="O69" i="12"/>
  <c r="R69" i="12" s="1"/>
  <c r="N69" i="12"/>
  <c r="O57" i="12"/>
  <c r="R57" i="12" s="1"/>
  <c r="N57" i="12"/>
  <c r="O45" i="12"/>
  <c r="R45" i="12" s="1"/>
  <c r="N45" i="12"/>
  <c r="O33" i="12"/>
  <c r="R33" i="12" s="1"/>
  <c r="N33" i="12"/>
  <c r="O21" i="12"/>
  <c r="R21" i="12" s="1"/>
  <c r="N21" i="12"/>
  <c r="O9" i="12"/>
  <c r="R9" i="12" s="1"/>
  <c r="N9" i="12"/>
  <c r="P9" i="12" s="1"/>
  <c r="O66" i="12"/>
  <c r="R66" i="12" s="1"/>
  <c r="N66" i="12"/>
  <c r="O63" i="12"/>
  <c r="R63" i="12" s="1"/>
  <c r="N63" i="12"/>
  <c r="O54" i="12"/>
  <c r="R54" i="12" s="1"/>
  <c r="N54" i="12"/>
  <c r="O51" i="12"/>
  <c r="R51" i="12" s="1"/>
  <c r="N51" i="12"/>
  <c r="N15" i="12"/>
  <c r="O42" i="12"/>
  <c r="R42" i="12" s="1"/>
  <c r="N42" i="12"/>
  <c r="O39" i="12"/>
  <c r="R39" i="12" s="1"/>
  <c r="N39" i="12"/>
  <c r="O30" i="12"/>
  <c r="R30" i="12" s="1"/>
  <c r="N30" i="12"/>
  <c r="O27" i="12"/>
  <c r="R27" i="12" s="1"/>
  <c r="N27" i="12"/>
  <c r="O18" i="12"/>
  <c r="R18" i="12" s="1"/>
  <c r="N18" i="12"/>
  <c r="O15" i="12"/>
  <c r="R15" i="12" s="1"/>
  <c r="O6" i="12"/>
  <c r="R6" i="12" s="1"/>
  <c r="N6" i="12"/>
  <c r="P6" i="12" s="1"/>
  <c r="P18" i="12" s="1"/>
  <c r="O3" i="12"/>
  <c r="R3" i="12" s="1"/>
  <c r="N3" i="12"/>
  <c r="P3" i="12" s="1"/>
  <c r="P27" i="12" s="1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P9" i="14" l="1"/>
  <c r="P6" i="14"/>
  <c r="Q6" i="14" s="1"/>
  <c r="S6" i="14" s="1"/>
  <c r="T6" i="14" s="1"/>
  <c r="P3" i="14"/>
  <c r="Q3" i="14" s="1"/>
  <c r="S3" i="14" s="1"/>
  <c r="T3" i="14" s="1"/>
  <c r="Q63" i="13"/>
  <c r="S63" i="13" s="1"/>
  <c r="T63" i="13" s="1"/>
  <c r="P39" i="13"/>
  <c r="Q39" i="13" s="1"/>
  <c r="S39" i="13" s="1"/>
  <c r="T39" i="13" s="1"/>
  <c r="P15" i="13"/>
  <c r="Q15" i="13" s="1"/>
  <c r="S15" i="13" s="1"/>
  <c r="T15" i="13" s="1"/>
  <c r="P27" i="13"/>
  <c r="Q27" i="13" s="1"/>
  <c r="S27" i="13" s="1"/>
  <c r="T27" i="13" s="1"/>
  <c r="P63" i="13"/>
  <c r="P51" i="13"/>
  <c r="Q51" i="13" s="1"/>
  <c r="S51" i="13" s="1"/>
  <c r="T51" i="13" s="1"/>
  <c r="P6" i="13"/>
  <c r="Q3" i="13"/>
  <c r="S3" i="13" s="1"/>
  <c r="T3" i="13" s="1"/>
  <c r="P9" i="13"/>
  <c r="Q9" i="13" s="1"/>
  <c r="S9" i="13" s="1"/>
  <c r="T9" i="13" s="1"/>
  <c r="P69" i="12"/>
  <c r="Q69" i="12" s="1"/>
  <c r="S69" i="12" s="1"/>
  <c r="T69" i="12" s="1"/>
  <c r="P33" i="12"/>
  <c r="Q33" i="12" s="1"/>
  <c r="S33" i="12" s="1"/>
  <c r="T33" i="12" s="1"/>
  <c r="P21" i="12"/>
  <c r="Q21" i="12" s="1"/>
  <c r="S21" i="12" s="1"/>
  <c r="T21" i="12" s="1"/>
  <c r="P57" i="12"/>
  <c r="P45" i="12"/>
  <c r="Q57" i="12"/>
  <c r="S57" i="12" s="1"/>
  <c r="T57" i="12" s="1"/>
  <c r="Q9" i="12"/>
  <c r="S9" i="12" s="1"/>
  <c r="T9" i="12" s="1"/>
  <c r="Q45" i="12"/>
  <c r="S45" i="12" s="1"/>
  <c r="T45" i="12" s="1"/>
  <c r="P54" i="12"/>
  <c r="Q54" i="12" s="1"/>
  <c r="S54" i="12" s="1"/>
  <c r="T54" i="12" s="1"/>
  <c r="P63" i="12"/>
  <c r="Q63" i="12" s="1"/>
  <c r="S63" i="12" s="1"/>
  <c r="T63" i="12" s="1"/>
  <c r="P66" i="12"/>
  <c r="Q66" i="12" s="1"/>
  <c r="S66" i="12" s="1"/>
  <c r="T66" i="12" s="1"/>
  <c r="P51" i="12"/>
  <c r="Q51" i="12" s="1"/>
  <c r="S51" i="12" s="1"/>
  <c r="T51" i="12" s="1"/>
  <c r="Q27" i="12"/>
  <c r="S27" i="12" s="1"/>
  <c r="T27" i="12" s="1"/>
  <c r="Q18" i="12"/>
  <c r="S18" i="12" s="1"/>
  <c r="T18" i="12" s="1"/>
  <c r="P15" i="12"/>
  <c r="Q15" i="12" s="1"/>
  <c r="S15" i="12" s="1"/>
  <c r="T15" i="12" s="1"/>
  <c r="Q3" i="12"/>
  <c r="S3" i="12" s="1"/>
  <c r="T3" i="12" s="1"/>
  <c r="P42" i="12"/>
  <c r="Q42" i="12" s="1"/>
  <c r="S42" i="12" s="1"/>
  <c r="T42" i="12" s="1"/>
  <c r="P39" i="12"/>
  <c r="Q39" i="12" s="1"/>
  <c r="S39" i="12" s="1"/>
  <c r="T39" i="12" s="1"/>
  <c r="P30" i="12"/>
  <c r="Q30" i="12" s="1"/>
  <c r="S30" i="12" s="1"/>
  <c r="T30" i="12" s="1"/>
  <c r="Q6" i="12"/>
  <c r="S6" i="12" s="1"/>
  <c r="T6" i="12" s="1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P21" i="14" l="1"/>
  <c r="Q21" i="14" s="1"/>
  <c r="S21" i="14" s="1"/>
  <c r="T21" i="14" s="1"/>
  <c r="P57" i="14"/>
  <c r="Q57" i="14" s="1"/>
  <c r="S57" i="14" s="1"/>
  <c r="T57" i="14" s="1"/>
  <c r="P33" i="14"/>
  <c r="Q33" i="14" s="1"/>
  <c r="S33" i="14" s="1"/>
  <c r="T33" i="14" s="1"/>
  <c r="P69" i="14"/>
  <c r="Q69" i="14" s="1"/>
  <c r="S69" i="14" s="1"/>
  <c r="T69" i="14" s="1"/>
  <c r="P45" i="14"/>
  <c r="Q45" i="14" s="1"/>
  <c r="S45" i="14" s="1"/>
  <c r="T45" i="14" s="1"/>
  <c r="P51" i="14"/>
  <c r="Q51" i="14" s="1"/>
  <c r="S51" i="14" s="1"/>
  <c r="T51" i="14" s="1"/>
  <c r="P27" i="14"/>
  <c r="Q27" i="14" s="1"/>
  <c r="S27" i="14" s="1"/>
  <c r="T27" i="14" s="1"/>
  <c r="P15" i="14"/>
  <c r="Q15" i="14" s="1"/>
  <c r="S15" i="14" s="1"/>
  <c r="T15" i="14" s="1"/>
  <c r="P63" i="14"/>
  <c r="Q63" i="14" s="1"/>
  <c r="S63" i="14" s="1"/>
  <c r="T63" i="14" s="1"/>
  <c r="P39" i="14"/>
  <c r="Q39" i="14" s="1"/>
  <c r="S39" i="14" s="1"/>
  <c r="T39" i="14" s="1"/>
  <c r="P54" i="14"/>
  <c r="Q54" i="14" s="1"/>
  <c r="S54" i="14" s="1"/>
  <c r="T54" i="14" s="1"/>
  <c r="P30" i="14"/>
  <c r="Q30" i="14" s="1"/>
  <c r="S30" i="14" s="1"/>
  <c r="T30" i="14" s="1"/>
  <c r="P66" i="14"/>
  <c r="Q66" i="14" s="1"/>
  <c r="S66" i="14" s="1"/>
  <c r="T66" i="14" s="1"/>
  <c r="P42" i="14"/>
  <c r="Q42" i="14" s="1"/>
  <c r="S42" i="14" s="1"/>
  <c r="T42" i="14" s="1"/>
  <c r="P18" i="14"/>
  <c r="Q18" i="14" s="1"/>
  <c r="S18" i="14" s="1"/>
  <c r="T18" i="14" s="1"/>
  <c r="Q9" i="14"/>
  <c r="S9" i="14" s="1"/>
  <c r="T9" i="14" s="1"/>
  <c r="P21" i="13"/>
  <c r="Q21" i="13" s="1"/>
  <c r="S21" i="13" s="1"/>
  <c r="T21" i="13" s="1"/>
  <c r="P57" i="13"/>
  <c r="Q57" i="13" s="1"/>
  <c r="S57" i="13" s="1"/>
  <c r="T57" i="13" s="1"/>
  <c r="P33" i="13"/>
  <c r="Q33" i="13" s="1"/>
  <c r="S33" i="13" s="1"/>
  <c r="T33" i="13" s="1"/>
  <c r="P69" i="13"/>
  <c r="Q69" i="13" s="1"/>
  <c r="S69" i="13" s="1"/>
  <c r="T69" i="13" s="1"/>
  <c r="P45" i="13"/>
  <c r="Q45" i="13" s="1"/>
  <c r="S45" i="13" s="1"/>
  <c r="T45" i="13" s="1"/>
  <c r="P54" i="13"/>
  <c r="Q54" i="13" s="1"/>
  <c r="S54" i="13" s="1"/>
  <c r="T54" i="13" s="1"/>
  <c r="P42" i="13"/>
  <c r="Q42" i="13" s="1"/>
  <c r="S42" i="13" s="1"/>
  <c r="T42" i="13" s="1"/>
  <c r="P30" i="13"/>
  <c r="Q30" i="13" s="1"/>
  <c r="S30" i="13" s="1"/>
  <c r="T30" i="13" s="1"/>
  <c r="P66" i="13"/>
  <c r="Q66" i="13" s="1"/>
  <c r="S66" i="13" s="1"/>
  <c r="T66" i="13" s="1"/>
  <c r="P18" i="13"/>
  <c r="Q18" i="13" s="1"/>
  <c r="S18" i="13" s="1"/>
  <c r="T18" i="13" s="1"/>
  <c r="Q6" i="13"/>
  <c r="S6" i="13" s="1"/>
  <c r="T6" i="13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<sst xmlns="http://schemas.openxmlformats.org/spreadsheetml/2006/main" count="2917" uniqueCount="153">
  <si>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</si>
  <si>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</si>
  <si>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</si>
  <si>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</si>
  <si>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</si>
  <si>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</si>
  <si>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</si>
  <si>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</si>
  <si>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</si>
  <si>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</si>
  <si>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</si>
  <si>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</si>
  <si>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</si>
  <si>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</si>
  <si>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</si>
  <si>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</si>
  <si>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</si>
  <si>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</si>
  <si>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</si>
  <si>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</si>
  <si>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</si>
  <si>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</si>
  <si>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</si>
  <si>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</si>
  <si>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</si>
  <si>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</si>
  <si>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</si>
  <si>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</si>
  <si>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</si>
  <si>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</si>
  <si>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</si>
  <si>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</si>
  <si>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</si>
  <si>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</si>
  <si>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</si>
  <si>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</si>
  <si>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</si>
  <si>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</si>
  <si>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</si>
  <si>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</si>
  <si>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</si>
  <si>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</si>
  <si>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</si>
  <si>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</si>
  <si>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</si>
  <si>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</si>
  <si>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</si>
  <si>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</si>
  <si>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</si>
  <si>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</si>
  <si>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</si>
  <si>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</si>
  <si>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</si>
  <si>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</si>
  <si>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</si>
  <si>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</si>
  <si>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</si>
  <si>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</si>
  <si>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</si>
  <si>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</si>
  <si>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</si>
  <si>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</si>
  <si>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</si>
  <si>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</si>
  <si>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</si>
  <si>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</si>
  <si>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</si>
  <si>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</si>
  <si>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</si>
  <si>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</si>
  <si>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</si>
  <si>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</si>
  <si>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</si>
  <si>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</si>
  <si>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</si>
  <si>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</si>
  <si>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</si>
  <si>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</si>
  <si>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</si>
  <si>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</si>
  <si>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</si>
  <si>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</si>
  <si>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</si>
  <si>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</si>
  <si>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</si>
  <si>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</si>
  <si>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</si>
  <si>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</si>
  <si>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</si>
  <si>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</si>
  <si>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</si>
  <si>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</si>
  <si>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</si>
  <si>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</si>
  <si>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</si>
  <si>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</si>
  <si>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</si>
  <si>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</si>
  <si>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</si>
  <si>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</si>
  <si>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</si>
  <si>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</si>
  <si>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</si>
  <si>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</si>
  <si>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</si>
  <si>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</si>
  <si>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</si>
  <si>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</si>
  <si>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</si>
  <si>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</si>
  <si>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</si>
  <si>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</si>
  <si>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</si>
  <si>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</si>
  <si>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</si>
  <si>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</si>
  <si>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</si>
  <si>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</si>
  <si>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</si>
  <si>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</si>
  <si>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>LONG LTR</t>
  </si>
  <si>
    <t xml:space="preserve">DMSO DMSO </t>
  </si>
  <si>
    <t>ACH2</t>
  </si>
  <si>
    <t xml:space="preserve">ACH2 </t>
  </si>
  <si>
    <t>Condition 2: NS + MLN 100 nM</t>
  </si>
  <si>
    <t xml:space="preserve">Condition 3: NS + MLN 200 nM </t>
  </si>
  <si>
    <t xml:space="preserve">Condition 4: JQ1 + DMSO </t>
  </si>
  <si>
    <t>Condition 5: JQ1 + MLN 100 nM</t>
  </si>
  <si>
    <t>Condition 6: JQ1 + MLN 200 nM</t>
  </si>
  <si>
    <t>DMSO MLN 100 nM</t>
  </si>
  <si>
    <t>DMSO MLN 200 nM</t>
  </si>
  <si>
    <t xml:space="preserve">JQ1 DMSO </t>
  </si>
  <si>
    <t xml:space="preserve">JQ1 MLN 100 nM </t>
  </si>
  <si>
    <t>JQ1 MLN 200 nM</t>
  </si>
  <si>
    <t>Sample Number</t>
  </si>
  <si>
    <t>H1</t>
  </si>
  <si>
    <t>18S</t>
  </si>
  <si>
    <t>H2</t>
  </si>
  <si>
    <t>H3</t>
  </si>
  <si>
    <t>GAG</t>
  </si>
  <si>
    <t>H4</t>
  </si>
  <si>
    <t>Sample 7</t>
  </si>
  <si>
    <t>Sample 10</t>
  </si>
  <si>
    <t>Sample 13</t>
  </si>
  <si>
    <t>Sample 16</t>
  </si>
  <si>
    <t>Sample 8</t>
  </si>
  <si>
    <t>Sample 11</t>
  </si>
  <si>
    <t>Sample 14</t>
  </si>
  <si>
    <t>Sample 17</t>
  </si>
  <si>
    <t>Sample 9</t>
  </si>
  <si>
    <t>Sample 12</t>
  </si>
  <si>
    <t>Sample 15</t>
  </si>
  <si>
    <t>Sample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</si>
</sst>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0" fontId="2" fillId="0" borderId="0" xfId="0" applyFont="1"/>
    <xf numFmtId="0" fontId="3" fillId="7" borderId="0" xfId="1" applyFont="1" applyFill="1"/>
    <xf numFmtId="164" fontId="3" fillId="7" borderId="1" xfId="1" applyNumberFormat="1" applyFont="1" applyFill="1" applyBorder="1"/>
    <xf numFmtId="0" fontId="2" fillId="7" borderId="0" xfId="1" applyFill="1"/>
    <xf numFmtId="164" fontId="3" fillId="7" borderId="0" xfId="1" applyNumberFormat="1" applyFont="1" applyFill="1"/>
    <xf numFmtId="164" fontId="2" fillId="7" borderId="0" xfId="1" applyNumberFormat="1" applyFill="1"/>
    <xf numFmtId="0" fontId="3" fillId="7" borderId="4" xfId="1" applyFont="1" applyFill="1" applyBorder="1"/>
    <xf numFmtId="0" fontId="3" fillId="7" borderId="3" xfId="1" applyFont="1" applyFill="1" applyBorder="1"/>
    <xf numFmtId="164" fontId="3" fillId="7" borderId="6" xfId="1" applyNumberFormat="1" applyFont="1" applyFill="1" applyBorder="1"/>
    <xf numFmtId="164" fontId="3" fillId="7" borderId="2" xfId="1" applyNumberFormat="1" applyFont="1" applyFill="1" applyBorder="1"/>
    <xf numFmtId="0" fontId="2" fillId="7" borderId="2" xfId="1" applyFill="1" applyBorder="1"/>
    <xf numFmtId="164" fontId="2" fillId="7" borderId="2" xfId="1" applyNumberFormat="1" applyFill="1" applyBorder="1"/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164" fontId="0" fillId="4" borderId="0" xfId="0" applyNumberFormat="1" applyFill="1"/>
    <xf numFmtId="0" fontId="2" fillId="0" borderId="0" xfId="1" applyFill="1"/>
    <xf numFmtId="0" fontId="0" fillId="0" borderId="0" xfId="0" applyFill="1"/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3" t="s">
        <v>112</v>
      </c>
      <c r="H1" s="53"/>
      <c r="I1" s="53"/>
      <c r="J1" s="53"/>
      <c r="K1" s="53"/>
      <c r="L1" s="53"/>
      <c r="M1" s="54" t="s">
        <v>113</v>
      </c>
      <c r="N1" s="54"/>
      <c r="O1" s="54"/>
      <c r="P1" s="5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3" t="s">
        <v>112</v>
      </c>
      <c r="H1" s="53"/>
      <c r="I1" s="53"/>
      <c r="J1" s="53"/>
      <c r="K1" s="53"/>
      <c r="L1" s="53"/>
      <c r="M1" s="54" t="s">
        <v>113</v>
      </c>
      <c r="N1" s="54"/>
      <c r="O1" s="54"/>
      <c r="P1" s="5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3" t="s">
        <v>112</v>
      </c>
      <c r="H1" s="53"/>
      <c r="I1" s="53"/>
      <c r="J1" s="53"/>
      <c r="K1" s="53"/>
      <c r="L1" s="53"/>
      <c r="M1" s="54" t="s">
        <v>113</v>
      </c>
      <c r="N1" s="54"/>
      <c r="O1" s="54"/>
      <c r="P1" s="5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3" t="s">
        <v>112</v>
      </c>
      <c r="H1" s="53"/>
      <c r="I1" s="53"/>
      <c r="J1" s="53"/>
      <c r="K1" s="53"/>
      <c r="L1" s="53"/>
      <c r="M1" s="54" t="s">
        <v>113</v>
      </c>
      <c r="N1" s="54"/>
      <c r="O1" s="54"/>
      <c r="P1" s="54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B6B06-79CA-EC49-9F63-DE6BA51C12CC}">
  <dimension ref="A1:Y94"/>
  <sheetViews>
    <sheetView topLeftCell="A40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56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3" t="s">
        <v>112</v>
      </c>
      <c r="I1" s="53"/>
      <c r="J1" s="53"/>
      <c r="K1" s="53"/>
      <c r="L1" s="53"/>
      <c r="M1" s="53"/>
      <c r="N1" s="54" t="s">
        <v>113</v>
      </c>
      <c r="O1" s="54"/>
      <c r="P1" s="54"/>
      <c r="Q1" s="54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56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0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22.398128509521484</v>
      </c>
      <c r="L3" s="25">
        <v>22.326837999999999</v>
      </c>
      <c r="M3" s="25">
        <v>6.3759769999999993E-2</v>
      </c>
      <c r="N3" s="9">
        <f>L3-L12</f>
        <v>14.833861299999999</v>
      </c>
      <c r="O3" s="9">
        <f>SQRT(M3^2+M12^2)</f>
        <v>0.12028930273092989</v>
      </c>
      <c r="P3" s="18">
        <f>N3</f>
        <v>14.833861299999999</v>
      </c>
      <c r="Q3" s="9">
        <f>N3-P3</f>
        <v>0</v>
      </c>
      <c r="R3" s="9">
        <f>O3</f>
        <v>0.12028930273092989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0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22.275266647338867</v>
      </c>
      <c r="L4" s="25">
        <v>22.326837999999999</v>
      </c>
      <c r="M4" s="25">
        <v>6.3759769999999993E-2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0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22.307123184204102</v>
      </c>
      <c r="L5" s="25">
        <v>22.326837999999999</v>
      </c>
      <c r="M5" s="25">
        <v>6.3759769999999993E-2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0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24.617551803588867</v>
      </c>
      <c r="L6" s="25">
        <v>24.705873</v>
      </c>
      <c r="M6" s="25">
        <v>7.7447870000000002E-2</v>
      </c>
      <c r="N6" s="9">
        <f>L6-L12</f>
        <v>17.212896300000001</v>
      </c>
      <c r="O6" s="9">
        <f>SQRT(M6^2+M12^2)</f>
        <v>0.12807177928246841</v>
      </c>
      <c r="P6" s="18">
        <f>N6</f>
        <v>17.212896300000001</v>
      </c>
      <c r="Q6" s="9">
        <f>N6-P6</f>
        <v>0</v>
      </c>
      <c r="R6" s="9">
        <f>O6</f>
        <v>0.12807177928246841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0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24.737888336181641</v>
      </c>
      <c r="L7" s="25">
        <v>24.705873</v>
      </c>
      <c r="M7" s="25">
        <v>7.7447870000000002E-2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0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24.762182235717773</v>
      </c>
      <c r="L8" s="25">
        <v>24.705873</v>
      </c>
      <c r="M8" s="25">
        <v>7.7447870000000002E-2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1</v>
      </c>
      <c r="C9" t="s">
        <v>81</v>
      </c>
      <c r="D9" t="s">
        <v>0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21.213186264038086</v>
      </c>
      <c r="L9" s="25">
        <v>21.304953000000001</v>
      </c>
      <c r="M9" s="25">
        <v>0.17158950000000001</v>
      </c>
      <c r="N9" s="9">
        <f>L9-L12</f>
        <v>13.811976300000001</v>
      </c>
      <c r="O9" s="9">
        <f>SQRT(M9^2+M12^2)</f>
        <v>0.19961754580018862</v>
      </c>
      <c r="P9" s="18">
        <f>N9</f>
        <v>13.811976300000001</v>
      </c>
      <c r="Q9" s="9">
        <f>N9-P9</f>
        <v>0</v>
      </c>
      <c r="R9" s="9">
        <f>O9</f>
        <v>0.19961754580018862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13</v>
      </c>
      <c r="C10" t="s">
        <v>80</v>
      </c>
      <c r="D10" t="s">
        <v>0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21.502910614013672</v>
      </c>
      <c r="L10" s="25">
        <v>21.304953000000001</v>
      </c>
      <c r="M10" s="25">
        <v>0.17158950000000001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25</v>
      </c>
      <c r="C11" t="s">
        <v>79</v>
      </c>
      <c r="D11" t="s">
        <v>0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21.198757171630859</v>
      </c>
      <c r="L11" s="25">
        <v>21.304953000000001</v>
      </c>
      <c r="M11" s="25">
        <v>0.17158950000000001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1</v>
      </c>
      <c r="C12" t="s">
        <v>81</v>
      </c>
      <c r="D12" t="s">
        <v>0</v>
      </c>
      <c r="E12"/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7.3797836303710938</v>
      </c>
      <c r="L12" s="25">
        <v>7.4929766999999998</v>
      </c>
      <c r="M12" s="25">
        <v>0.10200102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13</v>
      </c>
      <c r="C13" t="s">
        <v>80</v>
      </c>
      <c r="D13" t="s">
        <v>0</v>
      </c>
      <c r="E13"/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7.5777640342712402</v>
      </c>
      <c r="L13" s="25">
        <v>7.4929766999999998</v>
      </c>
      <c r="M13" s="25">
        <v>0.10200102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25</v>
      </c>
      <c r="C14" t="s">
        <v>79</v>
      </c>
      <c r="D14" t="s">
        <v>0</v>
      </c>
      <c r="E14"/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7.5213818550109863</v>
      </c>
      <c r="L14" s="25">
        <v>7.4929766999999998</v>
      </c>
      <c r="M14" s="25">
        <v>0.10200102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28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25.081485748291016</v>
      </c>
      <c r="L15" s="25">
        <v>24.973215</v>
      </c>
      <c r="M15" s="25">
        <v>9.4765483999999997E-2</v>
      </c>
      <c r="N15" s="9">
        <f>L15-L24</f>
        <v>16.235362000000002</v>
      </c>
      <c r="O15" s="9">
        <f>SQRT(M15^2+M24^2)</f>
        <v>0.12600243471748415</v>
      </c>
      <c r="P15" s="18">
        <f>$P$3</f>
        <v>14.833861299999999</v>
      </c>
      <c r="Q15" s="9">
        <f t="shared" ref="Q15" si="1">N15-P15</f>
        <v>1.4015007000000033</v>
      </c>
      <c r="R15" s="9">
        <f t="shared" ref="R15" si="2">O15</f>
        <v>0.12600243471748415</v>
      </c>
      <c r="S15" s="8">
        <f t="shared" ref="S15" si="3">2^(-Q15)</f>
        <v>0.37853518220580051</v>
      </c>
      <c r="T15" s="9">
        <f t="shared" ref="T15" si="4">LOG(S15,2)</f>
        <v>-1.4015007000000035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28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24.905338287353516</v>
      </c>
      <c r="L16" s="25">
        <v>24.973215</v>
      </c>
      <c r="M16" s="25">
        <v>9.4765483999999997E-2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28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24.932826995849609</v>
      </c>
      <c r="L17" s="25">
        <v>24.973215</v>
      </c>
      <c r="M17" s="25">
        <v>9.4765483999999997E-2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28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26.94703483581543</v>
      </c>
      <c r="L18" s="25">
        <v>26.773928000000002</v>
      </c>
      <c r="M18" s="25">
        <v>0.15277924000000001</v>
      </c>
      <c r="N18" s="9">
        <f>L18-L24</f>
        <v>18.036075000000004</v>
      </c>
      <c r="O18" s="9">
        <f>SQRT(M18^2+M24^2)</f>
        <v>0.17388965688607588</v>
      </c>
      <c r="P18" s="34">
        <f>$P$6</f>
        <v>17.212896300000001</v>
      </c>
      <c r="Q18" s="9">
        <f t="shared" ref="Q18" si="5">N18-P18</f>
        <v>0.82317870000000326</v>
      </c>
      <c r="R18" s="9">
        <f t="shared" ref="R18" si="6">O18</f>
        <v>0.17388965688607588</v>
      </c>
      <c r="S18" s="8">
        <f t="shared" ref="S18" si="7">2^(-Q18)</f>
        <v>0.56519527108733214</v>
      </c>
      <c r="T18" s="9">
        <f t="shared" ref="T18" si="8">LOG(S18,2)</f>
        <v>-0.82317870000000326</v>
      </c>
    </row>
    <row r="19" spans="1:24" ht="16" x14ac:dyDescent="0.2">
      <c r="A19" s="29"/>
      <c r="B19"/>
      <c r="C19"/>
      <c r="D19" t="s">
        <v>28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26.716817855834961</v>
      </c>
      <c r="L19" s="25">
        <v>26.773928000000002</v>
      </c>
      <c r="M19" s="25">
        <v>0.15277924000000001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28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26.657930374145508</v>
      </c>
      <c r="L20" s="25">
        <v>26.773928000000002</v>
      </c>
      <c r="M20" s="25">
        <v>0.15277924000000001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4</v>
      </c>
      <c r="C21" t="s">
        <v>33</v>
      </c>
      <c r="D21" t="s">
        <v>28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24.311279296875</v>
      </c>
      <c r="L21" s="25">
        <v>24.550450999999999</v>
      </c>
      <c r="M21" s="25">
        <v>0.35185053999999999</v>
      </c>
      <c r="N21" s="9">
        <f>L21-L24</f>
        <v>15.812597999999999</v>
      </c>
      <c r="O21" s="9">
        <f>SQRT(M21^2+M24^2)</f>
        <v>0.36151752252867525</v>
      </c>
      <c r="P21" s="45">
        <f>P$9</f>
        <v>13.811976300000001</v>
      </c>
      <c r="Q21" s="9">
        <f t="shared" ref="Q21" si="9">N21-P21</f>
        <v>2.0006216999999982</v>
      </c>
      <c r="R21" s="9">
        <f t="shared" ref="R21" si="10">O21</f>
        <v>0.36151752252867525</v>
      </c>
      <c r="S21" s="8">
        <f t="shared" ref="S21" si="11">2^(-Q21)</f>
        <v>0.24989229080866809</v>
      </c>
      <c r="T21" s="9">
        <f t="shared" ref="T21" si="12">LOG(S21,2)</f>
        <v>-2.0006216999999982</v>
      </c>
    </row>
    <row r="22" spans="1:24" ht="16" x14ac:dyDescent="0.2">
      <c r="A22" s="29"/>
      <c r="B22">
        <v>16</v>
      </c>
      <c r="C22" t="s">
        <v>32</v>
      </c>
      <c r="D22" t="s">
        <v>28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24.385614395141602</v>
      </c>
      <c r="L22" s="25">
        <v>24.550450999999999</v>
      </c>
      <c r="M22" s="25">
        <v>0.35185053999999999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28</v>
      </c>
      <c r="C23" t="s">
        <v>31</v>
      </c>
      <c r="D23" t="s">
        <v>28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24.954460144042969</v>
      </c>
      <c r="L23" s="25">
        <v>24.550450999999999</v>
      </c>
      <c r="M23" s="25">
        <v>0.35185053999999999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4</v>
      </c>
      <c r="C24" t="s">
        <v>33</v>
      </c>
      <c r="D24" t="s">
        <v>28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8.6448764801025391</v>
      </c>
      <c r="L24" s="25">
        <v>8.7378529999999994</v>
      </c>
      <c r="M24" s="25">
        <v>8.3042859999999996E-2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16</v>
      </c>
      <c r="C25" t="s">
        <v>32</v>
      </c>
      <c r="D25" t="s">
        <v>28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8.7640295028686523</v>
      </c>
      <c r="L25" s="25">
        <v>8.7378529999999994</v>
      </c>
      <c r="M25" s="25">
        <v>8.3042859999999996E-2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28</v>
      </c>
      <c r="C26" t="s">
        <v>31</v>
      </c>
      <c r="D26" t="s">
        <v>28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8.8046541213989258</v>
      </c>
      <c r="L26" s="25">
        <v>8.7378529999999994</v>
      </c>
      <c r="M26" s="25">
        <v>8.3042859999999996E-2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141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24.866350173950195</v>
      </c>
      <c r="L27" s="25">
        <v>24.612214999999999</v>
      </c>
      <c r="M27" s="25">
        <v>0.22010225</v>
      </c>
      <c r="N27" s="6">
        <f>L27-L36</f>
        <v>15.931360999999999</v>
      </c>
      <c r="O27" s="6">
        <f>SQRT(M27^2+M36^2)</f>
        <v>0.27621904134716363</v>
      </c>
      <c r="P27" s="34">
        <f t="shared" ref="P27" si="13">$P$3</f>
        <v>14.833861299999999</v>
      </c>
      <c r="Q27" s="6">
        <f t="shared" ref="Q27" si="14">N27-P27</f>
        <v>1.0974997000000002</v>
      </c>
      <c r="R27" s="6">
        <f t="shared" ref="R27" si="15">O27</f>
        <v>0.27621904134716363</v>
      </c>
      <c r="S27" s="7">
        <f t="shared" ref="S27" si="16">2^(-Q27)</f>
        <v>0.46732570527029738</v>
      </c>
      <c r="T27" s="6">
        <f t="shared" ref="T27" si="17">LOG(S27,2)</f>
        <v>-1.0974997000000004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141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24.482461929321289</v>
      </c>
      <c r="L28" s="25">
        <v>24.612214999999999</v>
      </c>
      <c r="M28" s="25">
        <v>0.22010225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141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24.487838745117188</v>
      </c>
      <c r="L29" s="25">
        <v>24.612214999999999</v>
      </c>
      <c r="M29" s="25">
        <v>0.22010225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141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26.753355026245117</v>
      </c>
      <c r="L30" s="25">
        <v>26.500655999999999</v>
      </c>
      <c r="M30" s="25">
        <v>0.22381567999999999</v>
      </c>
      <c r="N30" s="9">
        <f>L30-L36</f>
        <v>17.819801999999999</v>
      </c>
      <c r="O30" s="9">
        <f>SQRT(M30^2+M36^2)</f>
        <v>0.2791870644595591</v>
      </c>
      <c r="P30" s="34">
        <f t="shared" ref="P30" si="18">$P$6</f>
        <v>17.212896300000001</v>
      </c>
      <c r="Q30" s="9">
        <f t="shared" ref="Q30" si="19">N30-P30</f>
        <v>0.60690569999999866</v>
      </c>
      <c r="R30" s="9">
        <f t="shared" ref="R30" si="20">O30</f>
        <v>0.2791870644595591</v>
      </c>
      <c r="S30" s="8">
        <f t="shared" ref="S30" si="21">2^(-Q30)</f>
        <v>0.65660347939426422</v>
      </c>
      <c r="T30" s="9">
        <f t="shared" ref="T30" si="22">LOG(S30,2)</f>
        <v>-0.60690569999999844</v>
      </c>
    </row>
    <row r="31" spans="1:24" ht="16" x14ac:dyDescent="0.2">
      <c r="B31"/>
      <c r="C31"/>
      <c r="D31" t="s">
        <v>141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26.42121696472168</v>
      </c>
      <c r="L31" s="25">
        <v>26.500655999999999</v>
      </c>
      <c r="M31" s="25">
        <v>0.22381567999999999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141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26.327394485473633</v>
      </c>
      <c r="L32" s="25">
        <v>26.500655999999999</v>
      </c>
      <c r="M32" s="25">
        <v>0.22381567999999999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7</v>
      </c>
      <c r="C33" t="s">
        <v>27</v>
      </c>
      <c r="D33" t="s">
        <v>141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23.83924674987793</v>
      </c>
      <c r="L33" s="25">
        <v>23.869543</v>
      </c>
      <c r="M33" s="25">
        <v>8.5661929999999997E-2</v>
      </c>
      <c r="N33" s="9">
        <f>L33-L36</f>
        <v>15.188689</v>
      </c>
      <c r="O33" s="9">
        <f>SQRT(M33^2+M36^2)</f>
        <v>0.18758977743738731</v>
      </c>
      <c r="P33" s="45">
        <f>P$9</f>
        <v>13.811976300000001</v>
      </c>
      <c r="Q33" s="9">
        <f t="shared" ref="Q33" si="23">N33-P33</f>
        <v>1.3767126999999988</v>
      </c>
      <c r="R33" s="9">
        <f t="shared" ref="R33" si="24">O33</f>
        <v>0.18758977743738731</v>
      </c>
      <c r="S33" s="8">
        <f t="shared" ref="S33" si="25">2^(-Q33)</f>
        <v>0.38509526781060072</v>
      </c>
      <c r="T33" s="9">
        <f t="shared" ref="T33" si="26">LOG(S33,2)</f>
        <v>-1.3767126999999988</v>
      </c>
    </row>
    <row r="34" spans="1:24" ht="16" x14ac:dyDescent="0.2">
      <c r="B34">
        <v>19</v>
      </c>
      <c r="C34" t="s">
        <v>26</v>
      </c>
      <c r="D34" t="s">
        <v>141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23.966236114501953</v>
      </c>
      <c r="L34" s="25">
        <v>23.869543</v>
      </c>
      <c r="M34" s="25">
        <v>8.5661929999999997E-2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31</v>
      </c>
      <c r="C35" t="s">
        <v>25</v>
      </c>
      <c r="D35" t="s">
        <v>141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23.803146362304688</v>
      </c>
      <c r="L35" s="25">
        <v>23.869543</v>
      </c>
      <c r="M35" s="25">
        <v>8.5661929999999997E-2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7</v>
      </c>
      <c r="C36" t="s">
        <v>27</v>
      </c>
      <c r="D36" t="s">
        <v>141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8.5218944549560547</v>
      </c>
      <c r="L36" s="25">
        <v>8.6808540000000001</v>
      </c>
      <c r="M36" s="25">
        <v>0.16688906000000001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19</v>
      </c>
      <c r="C37" t="s">
        <v>26</v>
      </c>
      <c r="D37" t="s">
        <v>141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8.665989875793457</v>
      </c>
      <c r="L37" s="25">
        <v>8.6808540000000001</v>
      </c>
      <c r="M37" s="25">
        <v>0.16688906000000001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31</v>
      </c>
      <c r="C38" t="s">
        <v>25</v>
      </c>
      <c r="D38" t="s">
        <v>141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8.8546781539916992</v>
      </c>
      <c r="L38" s="25">
        <v>8.6808540000000001</v>
      </c>
      <c r="M38" s="25">
        <v>0.16688906000000001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142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20.555046081542969</v>
      </c>
      <c r="L39" s="25">
        <v>20.281842999999999</v>
      </c>
      <c r="M39" s="25">
        <v>0.28836181999999999</v>
      </c>
      <c r="N39" s="9">
        <f>L39-L48</f>
        <v>11.991615999999999</v>
      </c>
      <c r="O39" s="9">
        <f>SQRT(M39^2+M48^2)</f>
        <v>0.29133484107261182</v>
      </c>
      <c r="P39" s="18">
        <f t="shared" ref="P39" si="27">$P$3</f>
        <v>14.833861299999999</v>
      </c>
      <c r="Q39" s="9">
        <f t="shared" ref="Q39" si="28">N39-P39</f>
        <v>-2.8422453000000001</v>
      </c>
      <c r="R39" s="9">
        <f t="shared" ref="R39" si="29">O39</f>
        <v>0.29133484107261182</v>
      </c>
      <c r="S39" s="8">
        <f t="shared" ref="S39" si="30">2^(-Q39)</f>
        <v>7.1713528308745049</v>
      </c>
      <c r="T39" s="9">
        <f t="shared" ref="T39" si="31">LOG(S39,2)</f>
        <v>2.8422453000000001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142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19.980400085449219</v>
      </c>
      <c r="L40" s="25">
        <v>20.281842999999999</v>
      </c>
      <c r="M40" s="25">
        <v>0.28836181999999999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142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20.310079574584961</v>
      </c>
      <c r="L41" s="25">
        <v>20.281842999999999</v>
      </c>
      <c r="M41" s="25">
        <v>0.28836181999999999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142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22.840593338012695</v>
      </c>
      <c r="L42" s="25">
        <v>22.604019999999998</v>
      </c>
      <c r="M42" s="25">
        <v>0.22921704000000001</v>
      </c>
      <c r="N42" s="9">
        <f>L42-L48</f>
        <v>14.313792999999999</v>
      </c>
      <c r="O42" s="9">
        <f>SQRT(M42^2+M48^2)</f>
        <v>0.23294613500861783</v>
      </c>
      <c r="P42" s="34">
        <f t="shared" ref="P42" si="32">$P$6</f>
        <v>17.212896300000001</v>
      </c>
      <c r="Q42" s="9">
        <f t="shared" ref="Q42" si="33">N42-P42</f>
        <v>-2.8991033000000019</v>
      </c>
      <c r="R42" s="9">
        <f t="shared" ref="R42" si="34">O42</f>
        <v>0.23294613500861783</v>
      </c>
      <c r="S42" s="8">
        <f t="shared" ref="S42" si="35">2^(-Q42)</f>
        <v>7.4596259972875005</v>
      </c>
      <c r="T42" s="9">
        <f t="shared" ref="T42" si="36">LOG(S42,2)</f>
        <v>2.8991033000000019</v>
      </c>
    </row>
    <row r="43" spans="1:24" ht="16" x14ac:dyDescent="0.2">
      <c r="A43" s="29"/>
      <c r="B43"/>
      <c r="C43"/>
      <c r="D43" t="s">
        <v>142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22.588520050048828</v>
      </c>
      <c r="L43" s="25">
        <v>22.604019999999998</v>
      </c>
      <c r="M43" s="25">
        <v>0.22921704000000001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142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22.382946014404297</v>
      </c>
      <c r="L44" s="25">
        <v>22.604019999999998</v>
      </c>
      <c r="M44" s="25">
        <v>0.22921704000000001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10</v>
      </c>
      <c r="C45" t="s">
        <v>50</v>
      </c>
      <c r="D45" t="s">
        <v>142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18.560781478881836</v>
      </c>
      <c r="L45" s="25">
        <v>18.609145999999999</v>
      </c>
      <c r="M45" s="25">
        <v>7.8245759999999998E-2</v>
      </c>
      <c r="N45" s="9">
        <f>L45-L48</f>
        <v>10.318918999999999</v>
      </c>
      <c r="O45" s="9">
        <f>SQRT(M45^2+M48^2)</f>
        <v>8.8576799146668203E-2</v>
      </c>
      <c r="P45" s="45">
        <f>P$9</f>
        <v>13.811976300000001</v>
      </c>
      <c r="Q45" s="9">
        <f t="shared" ref="Q45" si="37">N45-P45</f>
        <v>-3.493057300000002</v>
      </c>
      <c r="R45" s="9">
        <f t="shared" ref="R45" si="38">O45</f>
        <v>8.8576799146668203E-2</v>
      </c>
      <c r="S45" s="8">
        <f t="shared" ref="S45" si="39">2^(-Q45)</f>
        <v>11.259394186835975</v>
      </c>
      <c r="T45" s="9">
        <f t="shared" ref="T45" si="40">LOG(S45,2)</f>
        <v>3.493057300000002</v>
      </c>
    </row>
    <row r="46" spans="1:24" ht="16" x14ac:dyDescent="0.2">
      <c r="A46" s="29"/>
      <c r="B46">
        <v>22</v>
      </c>
      <c r="C46" t="s">
        <v>49</v>
      </c>
      <c r="D46" t="s">
        <v>142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18.699419021606445</v>
      </c>
      <c r="L46" s="25">
        <v>18.609145999999999</v>
      </c>
      <c r="M46" s="25">
        <v>7.8245759999999998E-2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34</v>
      </c>
      <c r="C47" t="s">
        <v>48</v>
      </c>
      <c r="D47" t="s">
        <v>142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18.567235946655273</v>
      </c>
      <c r="L47" s="25">
        <v>18.609145999999999</v>
      </c>
      <c r="M47" s="25">
        <v>7.8245759999999998E-2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10</v>
      </c>
      <c r="C48" t="s">
        <v>50</v>
      </c>
      <c r="D48" t="s">
        <v>142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8.2443246841430664</v>
      </c>
      <c r="L48" s="25">
        <v>8.2902269999999998</v>
      </c>
      <c r="M48" s="25">
        <v>4.1514460000000003E-2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22</v>
      </c>
      <c r="C49" t="s">
        <v>49</v>
      </c>
      <c r="D49" t="s">
        <v>142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8.3012161254882812</v>
      </c>
      <c r="L49" s="25">
        <v>8.2902269999999998</v>
      </c>
      <c r="M49" s="25">
        <v>4.1514460000000003E-2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34</v>
      </c>
      <c r="C50" t="s">
        <v>48</v>
      </c>
      <c r="D50" t="s">
        <v>142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8.3251428604125977</v>
      </c>
      <c r="L50" s="25">
        <v>8.2902269999999998</v>
      </c>
      <c r="M50" s="25">
        <v>4.1514460000000003E-2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143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22.859649658203125</v>
      </c>
      <c r="L51" s="25">
        <v>22.822020999999999</v>
      </c>
      <c r="M51" s="25">
        <v>0.14231479</v>
      </c>
      <c r="N51" s="6">
        <f>L51-L60</f>
        <v>14.835284</v>
      </c>
      <c r="O51" s="6">
        <f>SQRT(M51^2+M60^2)</f>
        <v>0.14317953205978159</v>
      </c>
      <c r="P51" s="34">
        <f t="shared" ref="P51" si="41">$P$3</f>
        <v>14.833861299999999</v>
      </c>
      <c r="Q51" s="6">
        <f t="shared" ref="Q51" si="42">N51-P51</f>
        <v>1.4227000000008871E-3</v>
      </c>
      <c r="R51" s="6">
        <f t="shared" ref="R51" si="43">O51</f>
        <v>0.14317953205978159</v>
      </c>
      <c r="S51" s="7">
        <f t="shared" ref="S51" si="44">2^(-Q51)</f>
        <v>0.99901434558296043</v>
      </c>
      <c r="T51" s="6">
        <f t="shared" ref="T51" si="45">LOG(S51,2)</f>
        <v>-1.4227000000008095E-3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143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22.6646728515625</v>
      </c>
      <c r="L52" s="25">
        <v>22.822020999999999</v>
      </c>
      <c r="M52" s="25">
        <v>0.14231479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143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22.941740036010742</v>
      </c>
      <c r="L53" s="25">
        <v>22.822020999999999</v>
      </c>
      <c r="M53" s="25">
        <v>0.14231479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143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25.372917175292969</v>
      </c>
      <c r="L54" s="25">
        <v>25.147338999999999</v>
      </c>
      <c r="M54" s="25">
        <v>0.2604882</v>
      </c>
      <c r="N54" s="9">
        <f>L54-L60</f>
        <v>17.160601999999997</v>
      </c>
      <c r="O54" s="9">
        <f>SQRT(M54^2+M60^2)</f>
        <v>0.26096164715788012</v>
      </c>
      <c r="P54" s="34">
        <f t="shared" ref="P54" si="46">$P$6</f>
        <v>17.212896300000001</v>
      </c>
      <c r="Q54" s="9">
        <f t="shared" ref="Q54" si="47">N54-P54</f>
        <v>-5.2294300000003346E-2</v>
      </c>
      <c r="R54" s="9">
        <f t="shared" ref="R54" si="48">O54</f>
        <v>0.26096164715788012</v>
      </c>
      <c r="S54" s="8">
        <f t="shared" ref="S54" si="49">2^(-Q54)</f>
        <v>1.0369126025822701</v>
      </c>
      <c r="T54" s="9">
        <f t="shared" ref="T54" si="50">LOG(S54,2)</f>
        <v>5.2294300000003228E-2</v>
      </c>
    </row>
    <row r="55" spans="1:24" ht="16" x14ac:dyDescent="0.2">
      <c r="A55" s="29"/>
      <c r="B55"/>
      <c r="C55"/>
      <c r="D55" t="s">
        <v>143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25.206855773925781</v>
      </c>
      <c r="L55" s="25">
        <v>25.147338999999999</v>
      </c>
      <c r="M55" s="25">
        <v>0.2604882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143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24.862241744995117</v>
      </c>
      <c r="L56" s="25">
        <v>25.147338999999999</v>
      </c>
      <c r="M56" s="25">
        <v>0.2604882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37</v>
      </c>
      <c r="C57" t="s">
        <v>45</v>
      </c>
      <c r="D57" t="s">
        <v>143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21.708456039428711</v>
      </c>
      <c r="L57" s="25">
        <v>21.791931000000002</v>
      </c>
      <c r="M57" s="25">
        <v>7.2305629999999996E-2</v>
      </c>
      <c r="N57" s="9">
        <f>L57-L60</f>
        <v>13.805194000000002</v>
      </c>
      <c r="O57" s="9">
        <f>SQRT(M57^2+M60^2)</f>
        <v>7.3993128585097837E-2</v>
      </c>
      <c r="P57" s="45">
        <f>P$9</f>
        <v>13.811976300000001</v>
      </c>
      <c r="Q57" s="9">
        <f t="shared" ref="Q57" si="51">N57-P57</f>
        <v>-6.7822999999993527E-3</v>
      </c>
      <c r="R57" s="9">
        <f t="shared" ref="R57" si="52">O57</f>
        <v>7.3993128585097837E-2</v>
      </c>
      <c r="S57" s="8">
        <f t="shared" ref="S57" si="53">2^(-Q57)</f>
        <v>1.0047121997810402</v>
      </c>
      <c r="T57" s="9">
        <f t="shared" ref="T57" si="54">LOG(S57,2)</f>
        <v>6.7822999999992816E-3</v>
      </c>
    </row>
    <row r="58" spans="1:24" ht="16" x14ac:dyDescent="0.2">
      <c r="A58" s="29"/>
      <c r="B58">
        <v>49</v>
      </c>
      <c r="C58" t="s">
        <v>78</v>
      </c>
      <c r="D58" t="s">
        <v>143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21.835094451904297</v>
      </c>
      <c r="L58" s="25">
        <v>21.791931000000002</v>
      </c>
      <c r="M58" s="25">
        <v>7.2305629999999996E-2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61</v>
      </c>
      <c r="C59" t="s">
        <v>77</v>
      </c>
      <c r="D59" t="s">
        <v>143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21.832242965698242</v>
      </c>
      <c r="L59" s="25">
        <v>21.791931000000002</v>
      </c>
      <c r="M59" s="25">
        <v>7.2305629999999996E-2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37</v>
      </c>
      <c r="C60" t="s">
        <v>45</v>
      </c>
      <c r="D60" t="s">
        <v>143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7.9868083000183105</v>
      </c>
      <c r="L60" s="25">
        <v>7.9867369999999998</v>
      </c>
      <c r="M60" s="25">
        <v>1.5712382E-2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49</v>
      </c>
      <c r="C61" t="s">
        <v>78</v>
      </c>
      <c r="D61" t="s">
        <v>143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7.9709892272949219</v>
      </c>
      <c r="L61" s="25">
        <v>7.9867369999999998</v>
      </c>
      <c r="M61" s="25">
        <v>1.5712382E-2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61</v>
      </c>
      <c r="C62" t="s">
        <v>77</v>
      </c>
      <c r="D62" t="s">
        <v>143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8.0024137496948242</v>
      </c>
      <c r="L62" s="25">
        <v>7.9867369999999998</v>
      </c>
      <c r="M62" s="25">
        <v>1.5712382E-2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144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22.229618072509766</v>
      </c>
      <c r="L63" s="25">
        <v>22.271087999999999</v>
      </c>
      <c r="M63" s="25">
        <v>7.8869099999999998E-2</v>
      </c>
      <c r="N63" s="9">
        <f>L63-L72</f>
        <v>14.138234499999999</v>
      </c>
      <c r="O63" s="9">
        <f>SQRT(M63^2+M72^2)</f>
        <v>0.25097728357178084</v>
      </c>
      <c r="P63" s="18">
        <f t="shared" ref="P63" si="55">$P$3</f>
        <v>14.833861299999999</v>
      </c>
      <c r="Q63" s="9">
        <f t="shared" ref="Q63" si="56">N63-P63</f>
        <v>-0.69562679999999943</v>
      </c>
      <c r="R63" s="9">
        <f t="shared" ref="R63" si="57">O63</f>
        <v>0.25097728357178084</v>
      </c>
      <c r="S63" s="8">
        <f t="shared" ref="S63" si="58">2^(-Q63)</f>
        <v>1.6195879339699892</v>
      </c>
      <c r="T63" s="9">
        <f t="shared" ref="T63" si="59">LOG(S63,2)</f>
        <v>0.69562679999999943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144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22.362039566040039</v>
      </c>
      <c r="L64" s="25">
        <v>22.271087999999999</v>
      </c>
      <c r="M64" s="25">
        <v>7.8869099999999998E-2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144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22.221603393554688</v>
      </c>
      <c r="L65" s="25">
        <v>22.271087999999999</v>
      </c>
      <c r="M65" s="25">
        <v>7.8869099999999998E-2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144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24.433736801147461</v>
      </c>
      <c r="L66" s="25">
        <v>24.290728000000001</v>
      </c>
      <c r="M66" s="25">
        <v>0.16142782999999999</v>
      </c>
      <c r="N66" s="9">
        <f>L66-L72</f>
        <v>16.157874500000002</v>
      </c>
      <c r="O66" s="9">
        <f>SQRT(M66^2+M72^2)</f>
        <v>0.2877988989429407</v>
      </c>
      <c r="P66" s="34">
        <f t="shared" ref="P66" si="60">$P$6</f>
        <v>17.212896300000001</v>
      </c>
      <c r="Q66" s="9">
        <f t="shared" ref="Q66" si="61">N66-P66</f>
        <v>-1.0550217999999987</v>
      </c>
      <c r="R66" s="9">
        <f t="shared" ref="R66" si="62">O66</f>
        <v>0.2877988989429407</v>
      </c>
      <c r="S66" s="8">
        <f t="shared" ref="S66" si="63">2^(-Q66)</f>
        <v>2.0777496024189994</v>
      </c>
      <c r="T66" s="9">
        <f t="shared" ref="T66" si="64">LOG(S66,2)</f>
        <v>1.0550217999999987</v>
      </c>
    </row>
    <row r="67" spans="1:24" ht="16" x14ac:dyDescent="0.2">
      <c r="A67" s="29"/>
      <c r="B67"/>
      <c r="C67"/>
      <c r="D67" t="s">
        <v>144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24.322761535644531</v>
      </c>
      <c r="L67" s="25">
        <v>24.290728000000001</v>
      </c>
      <c r="M67" s="25">
        <v>0.16142782999999999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144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24.115684509277344</v>
      </c>
      <c r="L68" s="25">
        <v>24.290728000000001</v>
      </c>
      <c r="M68" s="25">
        <v>0.16142782999999999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40</v>
      </c>
      <c r="C69" t="s">
        <v>4</v>
      </c>
      <c r="D69" t="s">
        <v>144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21.855802536010742</v>
      </c>
      <c r="L69" s="25">
        <v>22.140356000000001</v>
      </c>
      <c r="M69" s="25">
        <v>0.25313930000000001</v>
      </c>
      <c r="N69" s="9">
        <f>L69-L72</f>
        <v>14.007502500000001</v>
      </c>
      <c r="O69" s="9">
        <f>SQRT(M69^2+M72^2)</f>
        <v>0.34763309269796239</v>
      </c>
      <c r="P69" s="45">
        <f>P$9</f>
        <v>13.811976300000001</v>
      </c>
      <c r="Q69" s="9">
        <f t="shared" ref="Q69" si="65">N69-P69</f>
        <v>0.19552619999999976</v>
      </c>
      <c r="R69" s="9">
        <f t="shared" ref="R69" si="66">O69</f>
        <v>0.34763309269796239</v>
      </c>
      <c r="S69" s="8">
        <f t="shared" ref="S69" si="67">2^(-Q69)</f>
        <v>0.87325433223857329</v>
      </c>
      <c r="T69" s="9">
        <f t="shared" ref="T69" si="68">LOG(S69,2)</f>
        <v>-0.19552619999999979</v>
      </c>
    </row>
    <row r="70" spans="1:24" ht="16" x14ac:dyDescent="0.2">
      <c r="A70" s="29"/>
      <c r="B70">
        <v>52</v>
      </c>
      <c r="C70" t="s">
        <v>30</v>
      </c>
      <c r="D70" t="s">
        <v>144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22.340524673461914</v>
      </c>
      <c r="L70" s="25">
        <v>22.140356000000001</v>
      </c>
      <c r="M70" s="25">
        <v>0.25313930000000001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64</v>
      </c>
      <c r="C71" t="s">
        <v>29</v>
      </c>
      <c r="D71" t="s">
        <v>144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22.224740982055664</v>
      </c>
      <c r="L71" s="25">
        <v>22.140356000000001</v>
      </c>
      <c r="M71" s="25">
        <v>0.25313930000000001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40</v>
      </c>
      <c r="C72" t="s">
        <v>4</v>
      </c>
      <c r="D72" t="s">
        <v>144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8.0686979293823242</v>
      </c>
      <c r="L72" s="25">
        <v>8.1328534999999995</v>
      </c>
      <c r="M72" s="25">
        <v>0.23826301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52</v>
      </c>
      <c r="C73" t="s">
        <v>30</v>
      </c>
      <c r="D73" t="s">
        <v>144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7.9332365989685059</v>
      </c>
      <c r="L73" s="25">
        <v>8.1328534999999995</v>
      </c>
      <c r="M73" s="25">
        <v>0.23826301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64</v>
      </c>
      <c r="C74" t="s">
        <v>29</v>
      </c>
      <c r="D74" t="s">
        <v>144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8.3966255187988281</v>
      </c>
      <c r="L74" s="25">
        <v>8.1328534999999995</v>
      </c>
      <c r="M74" s="25">
        <v>0.23826301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85</v>
      </c>
      <c r="C78" t="s">
        <v>135</v>
      </c>
      <c r="D78" t="s">
        <v>110</v>
      </c>
      <c r="E78"/>
      <c r="F78" t="s">
        <v>139</v>
      </c>
      <c r="G78" t="s">
        <v>119</v>
      </c>
      <c r="H78" t="s">
        <v>1</v>
      </c>
      <c r="I78" t="s">
        <v>1</v>
      </c>
      <c r="J78" t="s">
        <v>1</v>
      </c>
      <c r="K78" s="25">
        <v>36.806144714355469</v>
      </c>
      <c r="L78" s="25">
        <v>38.591907999999997</v>
      </c>
      <c r="M78" s="25">
        <v>1.5638334</v>
      </c>
      <c r="N78" s="9"/>
      <c r="O78" s="6"/>
    </row>
    <row r="79" spans="1:24" ht="16" x14ac:dyDescent="0.2">
      <c r="B79">
        <v>86</v>
      </c>
      <c r="C79" t="s">
        <v>137</v>
      </c>
      <c r="D79" t="s">
        <v>110</v>
      </c>
      <c r="E79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5">
        <v>39.252685546875</v>
      </c>
      <c r="L79" s="25">
        <v>38.591907999999997</v>
      </c>
      <c r="M79" s="25">
        <v>1.5638334</v>
      </c>
      <c r="N79" s="9"/>
      <c r="O79" s="6"/>
    </row>
    <row r="80" spans="1:24" ht="16" x14ac:dyDescent="0.2">
      <c r="B80">
        <v>87</v>
      </c>
      <c r="C80" t="s">
        <v>138</v>
      </c>
      <c r="D80" t="s">
        <v>110</v>
      </c>
      <c r="E80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25">
        <v>39.716884613037109</v>
      </c>
      <c r="L80" s="25">
        <v>38.591907999999997</v>
      </c>
      <c r="M80" s="25">
        <v>1.5638334</v>
      </c>
      <c r="N80" s="9"/>
      <c r="O80" s="6"/>
    </row>
    <row r="81" spans="1:25" ht="16" x14ac:dyDescent="0.2">
      <c r="D81" t="s">
        <v>110</v>
      </c>
      <c r="E81"/>
      <c r="F81" t="s">
        <v>103</v>
      </c>
      <c r="G81" t="s">
        <v>119</v>
      </c>
      <c r="H81" t="s">
        <v>1</v>
      </c>
      <c r="I81" t="s">
        <v>1</v>
      </c>
      <c r="J81" t="s">
        <v>1</v>
      </c>
      <c r="K81" t="s">
        <v>111</v>
      </c>
      <c r="L81" t="s">
        <v>1</v>
      </c>
      <c r="M81" t="s">
        <v>1</v>
      </c>
    </row>
    <row r="82" spans="1:25" s="10" customFormat="1" ht="16" x14ac:dyDescent="0.2">
      <c r="A82" s="2"/>
      <c r="B82" s="1"/>
      <c r="C82" s="1"/>
      <c r="D82" t="s">
        <v>110</v>
      </c>
      <c r="E82"/>
      <c r="F82" t="s">
        <v>103</v>
      </c>
      <c r="G82" t="s">
        <v>119</v>
      </c>
      <c r="H82" t="s">
        <v>1</v>
      </c>
      <c r="I82" t="s">
        <v>1</v>
      </c>
      <c r="J82" t="s">
        <v>1</v>
      </c>
      <c r="K82" t="s">
        <v>111</v>
      </c>
      <c r="L82" t="s">
        <v>1</v>
      </c>
      <c r="M82" t="s">
        <v>1</v>
      </c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ht="16" x14ac:dyDescent="0.2">
      <c r="A83" s="2"/>
      <c r="B83" s="1"/>
      <c r="C83" s="1"/>
      <c r="D83" t="s">
        <v>110</v>
      </c>
      <c r="E83"/>
      <c r="F83" t="s">
        <v>103</v>
      </c>
      <c r="G83" t="s">
        <v>119</v>
      </c>
      <c r="H83" t="s">
        <v>1</v>
      </c>
      <c r="I83" t="s">
        <v>1</v>
      </c>
      <c r="J83" t="s">
        <v>1</v>
      </c>
      <c r="K83" t="s">
        <v>111</v>
      </c>
      <c r="L83" t="s">
        <v>1</v>
      </c>
      <c r="M83" t="s">
        <v>1</v>
      </c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56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56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56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1BF0C-ACF7-914F-AE7E-A97152EDDB7D}">
  <dimension ref="A1:Y94"/>
  <sheetViews>
    <sheetView topLeftCell="A45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56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3" t="s">
        <v>112</v>
      </c>
      <c r="I1" s="53"/>
      <c r="J1" s="53"/>
      <c r="K1" s="53"/>
      <c r="L1" s="53"/>
      <c r="M1" s="53"/>
      <c r="N1" s="54" t="s">
        <v>113</v>
      </c>
      <c r="O1" s="54"/>
      <c r="P1" s="54"/>
      <c r="Q1" s="54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56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70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22.291599273681641</v>
      </c>
      <c r="L3" s="25">
        <v>22.092462999999999</v>
      </c>
      <c r="M3" s="25">
        <v>0.20360370999999999</v>
      </c>
      <c r="N3" s="9">
        <f>L3-L12</f>
        <v>14.416478999999999</v>
      </c>
      <c r="O3" s="9">
        <f>SQRT(M3^2+M12^2)</f>
        <v>0.20752354831089681</v>
      </c>
      <c r="P3" s="18">
        <f>N3</f>
        <v>14.416478999999999</v>
      </c>
      <c r="Q3" s="9">
        <f>N3-P3</f>
        <v>0</v>
      </c>
      <c r="R3" s="9">
        <f>O3</f>
        <v>0.20752354831089681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70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22.101127624511719</v>
      </c>
      <c r="L4" s="25">
        <v>22.092462999999999</v>
      </c>
      <c r="M4" s="25">
        <v>0.20360370999999999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70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21.884668350219727</v>
      </c>
      <c r="L5" s="25">
        <v>22.092462999999999</v>
      </c>
      <c r="M5" s="25">
        <v>0.20360370999999999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70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24.175920486450195</v>
      </c>
      <c r="L6" s="25">
        <v>24.093972999999998</v>
      </c>
      <c r="M6" s="25">
        <v>0.15941775999999999</v>
      </c>
      <c r="N6" s="9">
        <f>L6-L12</f>
        <v>16.417988999999999</v>
      </c>
      <c r="O6" s="9">
        <f>SQRT(M6^2+M12^2)</f>
        <v>0.16439456980447567</v>
      </c>
      <c r="P6" s="18">
        <f>N6</f>
        <v>16.417988999999999</v>
      </c>
      <c r="Q6" s="9">
        <f>N6-P6</f>
        <v>0</v>
      </c>
      <c r="R6" s="9">
        <f>O6</f>
        <v>0.16439456980447567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70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23.910249710083008</v>
      </c>
      <c r="L7" s="25">
        <v>24.093972999999998</v>
      </c>
      <c r="M7" s="25">
        <v>0.15941775999999999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70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24.195749282836914</v>
      </c>
      <c r="L8" s="25">
        <v>24.093972999999998</v>
      </c>
      <c r="M8" s="25">
        <v>0.15941775999999999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2</v>
      </c>
      <c r="C9" t="s">
        <v>75</v>
      </c>
      <c r="D9" t="s">
        <v>70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20.890628814697266</v>
      </c>
      <c r="L9" s="25">
        <v>20.876522000000001</v>
      </c>
      <c r="M9" s="25">
        <v>1.5147235E-2</v>
      </c>
      <c r="N9" s="9">
        <f>L9-L12</f>
        <v>13.200538000000002</v>
      </c>
      <c r="O9" s="9">
        <f>SQRT(M9^2+M12^2)</f>
        <v>4.2906772261803262E-2</v>
      </c>
      <c r="P9" s="18">
        <f>N9</f>
        <v>13.200538000000002</v>
      </c>
      <c r="Q9" s="9">
        <f>N9-P9</f>
        <v>0</v>
      </c>
      <c r="R9" s="9">
        <f>O9</f>
        <v>4.2906772261803262E-2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14</v>
      </c>
      <c r="C10" t="s">
        <v>74</v>
      </c>
      <c r="D10" t="s">
        <v>70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20.860513687133789</v>
      </c>
      <c r="L10" s="25">
        <v>20.876522000000001</v>
      </c>
      <c r="M10" s="25">
        <v>1.5147235E-2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26</v>
      </c>
      <c r="C11" t="s">
        <v>73</v>
      </c>
      <c r="D11" t="s">
        <v>70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20.878421783447266</v>
      </c>
      <c r="L11" s="25">
        <v>20.876522000000001</v>
      </c>
      <c r="M11" s="25">
        <v>1.5147235E-2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2</v>
      </c>
      <c r="C12" t="s">
        <v>75</v>
      </c>
      <c r="D12" t="s">
        <v>70</v>
      </c>
      <c r="E12" s="41" t="s">
        <v>121</v>
      </c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7.6709704399108887</v>
      </c>
      <c r="L12" s="25">
        <v>7.6759839999999997</v>
      </c>
      <c r="M12" s="25">
        <v>4.0144144999999999E-2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14</v>
      </c>
      <c r="C13" t="s">
        <v>74</v>
      </c>
      <c r="D13" t="s">
        <v>70</v>
      </c>
      <c r="E13" s="41" t="s">
        <v>121</v>
      </c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7.6385822296142578</v>
      </c>
      <c r="L13" s="25">
        <v>7.6759839999999997</v>
      </c>
      <c r="M13" s="25">
        <v>4.0144144999999999E-2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26</v>
      </c>
      <c r="C14" t="s">
        <v>73</v>
      </c>
      <c r="D14" t="s">
        <v>70</v>
      </c>
      <c r="E14" s="41" t="s">
        <v>121</v>
      </c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7.7183995246887207</v>
      </c>
      <c r="L14" s="25">
        <v>7.6759839999999997</v>
      </c>
      <c r="M14" s="25">
        <v>4.0144144999999999E-2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63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24.45063591003418</v>
      </c>
      <c r="L15" s="25">
        <v>24.169374000000001</v>
      </c>
      <c r="M15" s="25">
        <v>0.24820337000000001</v>
      </c>
      <c r="N15" s="9">
        <f>L15-L24</f>
        <v>16.4476695</v>
      </c>
      <c r="O15" s="9">
        <f>SQRT(M15^2+M24^2)</f>
        <v>0.26388649100877692</v>
      </c>
      <c r="P15" s="18">
        <f>$P$3</f>
        <v>14.416478999999999</v>
      </c>
      <c r="Q15" s="9">
        <f t="shared" ref="Q15" si="1">N15-P15</f>
        <v>2.031190500000001</v>
      </c>
      <c r="R15" s="9">
        <f t="shared" ref="R15" si="2">O15</f>
        <v>0.26388649100877692</v>
      </c>
      <c r="S15" s="8">
        <f t="shared" ref="S15" si="3">2^(-Q15)</f>
        <v>0.24465310536016624</v>
      </c>
      <c r="T15" s="9">
        <f t="shared" ref="T15" si="4">LOG(S15,2)</f>
        <v>-2.031190500000001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63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23.981060028076172</v>
      </c>
      <c r="L16" s="25">
        <v>24.169374000000001</v>
      </c>
      <c r="M16" s="25">
        <v>0.24820337000000001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63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24.076425552368164</v>
      </c>
      <c r="L17" s="25">
        <v>24.169374000000001</v>
      </c>
      <c r="M17" s="25">
        <v>0.24820337000000001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63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26.411230087280273</v>
      </c>
      <c r="L18" s="25">
        <v>26.172705000000001</v>
      </c>
      <c r="M18" s="25">
        <v>0.20663635</v>
      </c>
      <c r="N18" s="9">
        <f>L18-L24</f>
        <v>18.451000499999999</v>
      </c>
      <c r="O18" s="9">
        <f>SQRT(M18^2+M24^2)</f>
        <v>0.22523265393563807</v>
      </c>
      <c r="P18" s="34">
        <f>$P$6</f>
        <v>16.417988999999999</v>
      </c>
      <c r="Q18" s="9">
        <f t="shared" ref="Q18" si="5">N18-P18</f>
        <v>2.0330115000000006</v>
      </c>
      <c r="R18" s="9">
        <f t="shared" ref="R18" si="6">O18</f>
        <v>0.22523265393563807</v>
      </c>
      <c r="S18" s="8">
        <f t="shared" ref="S18" si="7">2^(-Q18)</f>
        <v>0.24434449387792273</v>
      </c>
      <c r="T18" s="9">
        <f t="shared" ref="T18" si="8">LOG(S18,2)</f>
        <v>-2.0330115000000006</v>
      </c>
    </row>
    <row r="19" spans="1:24" ht="16" x14ac:dyDescent="0.2">
      <c r="A19" s="29"/>
      <c r="B19"/>
      <c r="C19"/>
      <c r="D19" t="s">
        <v>63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26.058692932128906</v>
      </c>
      <c r="L19" s="25">
        <v>26.172705000000001</v>
      </c>
      <c r="M19" s="25">
        <v>0.20663635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63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26.048189163208008</v>
      </c>
      <c r="L20" s="25">
        <v>26.172705000000001</v>
      </c>
      <c r="M20" s="25">
        <v>0.20663635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5</v>
      </c>
      <c r="C21" t="s">
        <v>69</v>
      </c>
      <c r="D21" t="s">
        <v>63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23.453369140625</v>
      </c>
      <c r="L21" s="25">
        <v>23.613534999999999</v>
      </c>
      <c r="M21" s="25">
        <v>0.13949236000000001</v>
      </c>
      <c r="N21" s="9">
        <f>L21-L24</f>
        <v>15.891830499999998</v>
      </c>
      <c r="O21" s="9">
        <f>SQRT(M21^2+M24^2)</f>
        <v>0.16579893170927851</v>
      </c>
      <c r="P21" s="45">
        <f>P$9</f>
        <v>13.200538000000002</v>
      </c>
      <c r="Q21" s="9">
        <f t="shared" ref="Q21" si="9">N21-P21</f>
        <v>2.6912924999999959</v>
      </c>
      <c r="R21" s="9">
        <f t="shared" ref="R21" si="10">O21</f>
        <v>0.16579893170927851</v>
      </c>
      <c r="S21" s="8">
        <f t="shared" ref="S21" si="11">2^(-Q21)</f>
        <v>0.15482469402288893</v>
      </c>
      <c r="T21" s="9">
        <f t="shared" ref="T21" si="12">LOG(S21,2)</f>
        <v>-2.6912924999999959</v>
      </c>
    </row>
    <row r="22" spans="1:24" ht="16" x14ac:dyDescent="0.2">
      <c r="A22" s="29"/>
      <c r="B22">
        <v>17</v>
      </c>
      <c r="C22" t="s">
        <v>68</v>
      </c>
      <c r="D22" t="s">
        <v>63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23.708393096923828</v>
      </c>
      <c r="L22" s="25">
        <v>23.613534999999999</v>
      </c>
      <c r="M22" s="25">
        <v>0.13949236000000001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29</v>
      </c>
      <c r="C23" t="s">
        <v>67</v>
      </c>
      <c r="D23" t="s">
        <v>63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23.678842544555664</v>
      </c>
      <c r="L23" s="25">
        <v>23.613534999999999</v>
      </c>
      <c r="M23" s="25">
        <v>0.13949236000000001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5</v>
      </c>
      <c r="C24" t="s">
        <v>69</v>
      </c>
      <c r="D24" t="s">
        <v>63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7.6196293830871582</v>
      </c>
      <c r="L24" s="25">
        <v>7.7217045000000004</v>
      </c>
      <c r="M24" s="25">
        <v>8.9616779999999993E-2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17</v>
      </c>
      <c r="C25" t="s">
        <v>68</v>
      </c>
      <c r="D25" t="s">
        <v>63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7.7580232620239258</v>
      </c>
      <c r="L25" s="25">
        <v>7.7217045000000004</v>
      </c>
      <c r="M25" s="25">
        <v>8.9616779999999993E-2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29</v>
      </c>
      <c r="C26" t="s">
        <v>67</v>
      </c>
      <c r="D26" t="s">
        <v>63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7.7874612808227539</v>
      </c>
      <c r="L26" s="25">
        <v>7.7217045000000004</v>
      </c>
      <c r="M26" s="25">
        <v>8.9616779999999993E-2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145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24.983753204345703</v>
      </c>
      <c r="L27" s="25">
        <v>24.865646000000002</v>
      </c>
      <c r="M27" s="25">
        <v>0.11782085</v>
      </c>
      <c r="N27" s="6">
        <f>L27-L36</f>
        <v>16.429839000000001</v>
      </c>
      <c r="O27" s="6">
        <f>SQRT(M27^2+M36^2)</f>
        <v>0.20111049048070914</v>
      </c>
      <c r="P27" s="34">
        <f t="shared" ref="P27" si="13">$P$3</f>
        <v>14.416478999999999</v>
      </c>
      <c r="Q27" s="6">
        <f t="shared" ref="Q27" si="14">N27-P27</f>
        <v>2.0133600000000023</v>
      </c>
      <c r="R27" s="6">
        <f t="shared" ref="R27" si="15">O27</f>
        <v>0.20111049048070914</v>
      </c>
      <c r="S27" s="7">
        <f t="shared" ref="S27" si="16">2^(-Q27)</f>
        <v>0.24769557488761018</v>
      </c>
      <c r="T27" s="6">
        <f t="shared" ref="T27" si="17">LOG(S27,2)</f>
        <v>-2.0133600000000023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145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24.748113632202148</v>
      </c>
      <c r="L28" s="25">
        <v>24.865646000000002</v>
      </c>
      <c r="M28" s="25">
        <v>0.11782085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145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24.865066528320312</v>
      </c>
      <c r="L29" s="25">
        <v>24.865646000000002</v>
      </c>
      <c r="M29" s="25">
        <v>0.11782085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145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27.085020065307617</v>
      </c>
      <c r="L30" s="25">
        <v>26.852318</v>
      </c>
      <c r="M30" s="25">
        <v>0.22200084</v>
      </c>
      <c r="N30" s="9">
        <f>L30-L36</f>
        <v>18.416511</v>
      </c>
      <c r="O30" s="9">
        <f>SQRT(M30^2+M36^2)</f>
        <v>0.27540524622340529</v>
      </c>
      <c r="P30" s="34">
        <f t="shared" ref="P30" si="18">$P$6</f>
        <v>16.417988999999999</v>
      </c>
      <c r="Q30" s="9">
        <f t="shared" ref="Q30" si="19">N30-P30</f>
        <v>1.9985220000000012</v>
      </c>
      <c r="R30" s="9">
        <f t="shared" ref="R30" si="20">O30</f>
        <v>0.27540524622340529</v>
      </c>
      <c r="S30" s="8">
        <f t="shared" ref="S30" si="21">2^(-Q30)</f>
        <v>0.25025624912076944</v>
      </c>
      <c r="T30" s="9">
        <f t="shared" ref="T30" si="22">LOG(S30,2)</f>
        <v>-1.9985220000000012</v>
      </c>
    </row>
    <row r="31" spans="1:24" ht="16" x14ac:dyDescent="0.2">
      <c r="B31"/>
      <c r="C31"/>
      <c r="D31" t="s">
        <v>145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26.82908821105957</v>
      </c>
      <c r="L31" s="25">
        <v>26.852318</v>
      </c>
      <c r="M31" s="25">
        <v>0.22200084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145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26.642845153808594</v>
      </c>
      <c r="L32" s="25">
        <v>26.852318</v>
      </c>
      <c r="M32" s="25">
        <v>0.22200084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8</v>
      </c>
      <c r="C33" t="s">
        <v>22</v>
      </c>
      <c r="D33" t="s">
        <v>145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24.15721321105957</v>
      </c>
      <c r="L33" s="25">
        <v>24.130507999999999</v>
      </c>
      <c r="M33" s="25">
        <v>8.2356490000000004E-2</v>
      </c>
      <c r="N33" s="9">
        <f>L33-L36</f>
        <v>15.694700999999998</v>
      </c>
      <c r="O33" s="9">
        <f>SQRT(M33^2+M36^2)</f>
        <v>0.18260960580371724</v>
      </c>
      <c r="P33" s="45">
        <f>P$9</f>
        <v>13.200538000000002</v>
      </c>
      <c r="Q33" s="9">
        <f t="shared" ref="Q33" si="23">N33-P33</f>
        <v>2.4941629999999968</v>
      </c>
      <c r="R33" s="9">
        <f t="shared" ref="R33" si="24">O33</f>
        <v>0.18260960580371724</v>
      </c>
      <c r="S33" s="8">
        <f t="shared" ref="S33" si="25">2^(-Q33)</f>
        <v>0.17749336495386669</v>
      </c>
      <c r="T33" s="9">
        <f t="shared" ref="T33" si="26">LOG(S33,2)</f>
        <v>-2.4941629999999968</v>
      </c>
    </row>
    <row r="34" spans="1:24" ht="16" x14ac:dyDescent="0.2">
      <c r="B34">
        <v>20</v>
      </c>
      <c r="C34" t="s">
        <v>21</v>
      </c>
      <c r="D34" t="s">
        <v>145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24.196197509765625</v>
      </c>
      <c r="L34" s="25">
        <v>24.130507999999999</v>
      </c>
      <c r="M34" s="25">
        <v>8.2356490000000004E-2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32</v>
      </c>
      <c r="C35" t="s">
        <v>20</v>
      </c>
      <c r="D35" t="s">
        <v>145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24.038112640380859</v>
      </c>
      <c r="L35" s="25">
        <v>24.130507999999999</v>
      </c>
      <c r="M35" s="25">
        <v>8.2356490000000004E-2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8</v>
      </c>
      <c r="C36" t="s">
        <v>22</v>
      </c>
      <c r="D36" t="s">
        <v>145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8.2493505477905273</v>
      </c>
      <c r="L36" s="25">
        <v>8.4358070000000005</v>
      </c>
      <c r="M36" s="25">
        <v>0.16298367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20</v>
      </c>
      <c r="C37" t="s">
        <v>21</v>
      </c>
      <c r="D37" t="s">
        <v>145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8.5511512756347656</v>
      </c>
      <c r="L37" s="25">
        <v>8.4358070000000005</v>
      </c>
      <c r="M37" s="25">
        <v>0.16298367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32</v>
      </c>
      <c r="C38" t="s">
        <v>20</v>
      </c>
      <c r="D38" t="s">
        <v>145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8.5069198608398438</v>
      </c>
      <c r="L38" s="25">
        <v>8.4358070000000005</v>
      </c>
      <c r="M38" s="25">
        <v>0.16298367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146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20.587131500244141</v>
      </c>
      <c r="L39" s="25">
        <v>20.809183000000001</v>
      </c>
      <c r="M39" s="25">
        <v>0.45618473999999998</v>
      </c>
      <c r="N39" s="9">
        <f>L39-L48</f>
        <v>12.489248000000002</v>
      </c>
      <c r="O39" s="9">
        <f>SQRT(M39^2+M48^2)</f>
        <v>0.47317220640361751</v>
      </c>
      <c r="P39" s="18">
        <f t="shared" ref="P39" si="27">$P$3</f>
        <v>14.416478999999999</v>
      </c>
      <c r="Q39" s="9">
        <f t="shared" ref="Q39" si="28">N39-P39</f>
        <v>-1.9272309999999973</v>
      </c>
      <c r="R39" s="9">
        <f t="shared" ref="R39" si="29">O39</f>
        <v>0.47317220640361751</v>
      </c>
      <c r="S39" s="8">
        <f t="shared" ref="S39" si="30">2^(-Q39)</f>
        <v>3.8032453203951624</v>
      </c>
      <c r="T39" s="9">
        <f t="shared" ref="T39" si="31">LOG(S39,2)</f>
        <v>1.9272309999999973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146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21.333881378173828</v>
      </c>
      <c r="L40" s="25">
        <v>20.809183000000001</v>
      </c>
      <c r="M40" s="25">
        <v>0.45618473999999998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146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20.506538391113281</v>
      </c>
      <c r="L41" s="25">
        <v>20.809183000000001</v>
      </c>
      <c r="M41" s="25">
        <v>0.45618473999999998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146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22.753026962280273</v>
      </c>
      <c r="L42" s="25">
        <v>22.668695</v>
      </c>
      <c r="M42" s="25">
        <v>7.5673679999999993E-2</v>
      </c>
      <c r="N42" s="9">
        <f>L42-L48</f>
        <v>14.34876</v>
      </c>
      <c r="O42" s="9">
        <f>SQRT(M42^2+M48^2)</f>
        <v>0.14667626170837053</v>
      </c>
      <c r="P42" s="34">
        <f t="shared" ref="P42" si="32">$P$6</f>
        <v>16.417988999999999</v>
      </c>
      <c r="Q42" s="9">
        <f t="shared" ref="Q42" si="33">N42-P42</f>
        <v>-2.0692289999999982</v>
      </c>
      <c r="R42" s="9">
        <f t="shared" ref="R42" si="34">O42</f>
        <v>0.14667626170837053</v>
      </c>
      <c r="S42" s="8">
        <f t="shared" ref="S42" si="35">2^(-Q42)</f>
        <v>4.1966233904213421</v>
      </c>
      <c r="T42" s="9">
        <f t="shared" ref="T42" si="36">LOG(S42,2)</f>
        <v>2.0692289999999982</v>
      </c>
    </row>
    <row r="43" spans="1:24" ht="16" x14ac:dyDescent="0.2">
      <c r="A43" s="29"/>
      <c r="B43"/>
      <c r="C43"/>
      <c r="D43" t="s">
        <v>146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22.646345138549805</v>
      </c>
      <c r="L43" s="25">
        <v>22.668695</v>
      </c>
      <c r="M43" s="25">
        <v>7.5673679999999993E-2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146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22.606714248657227</v>
      </c>
      <c r="L44" s="25">
        <v>22.668695</v>
      </c>
      <c r="M44" s="25">
        <v>7.5673679999999993E-2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11</v>
      </c>
      <c r="C45" t="s">
        <v>17</v>
      </c>
      <c r="D45" t="s">
        <v>146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18.784519195556641</v>
      </c>
      <c r="L45" s="25">
        <v>18.813036</v>
      </c>
      <c r="M45" s="25">
        <v>3.9317060000000001E-2</v>
      </c>
      <c r="N45" s="9">
        <f>L45-L48</f>
        <v>10.493101000000001</v>
      </c>
      <c r="O45" s="9">
        <f>SQRT(M45^2+M48^2)</f>
        <v>0.13165580545894512</v>
      </c>
      <c r="P45" s="45">
        <f>P$9</f>
        <v>13.200538000000002</v>
      </c>
      <c r="Q45" s="9">
        <f t="shared" ref="Q45" si="37">N45-P45</f>
        <v>-2.7074370000000005</v>
      </c>
      <c r="R45" s="9">
        <f t="shared" ref="R45" si="38">O45</f>
        <v>0.13165580545894512</v>
      </c>
      <c r="S45" s="8">
        <f t="shared" ref="S45" si="39">2^(-Q45)</f>
        <v>6.5316025267346607</v>
      </c>
      <c r="T45" s="9">
        <f t="shared" ref="T45" si="40">LOG(S45,2)</f>
        <v>2.7074370000000005</v>
      </c>
    </row>
    <row r="46" spans="1:24" ht="16" x14ac:dyDescent="0.2">
      <c r="A46" s="29"/>
      <c r="B46">
        <v>23</v>
      </c>
      <c r="C46" t="s">
        <v>16</v>
      </c>
      <c r="D46" t="s">
        <v>146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18.796701431274414</v>
      </c>
      <c r="L46" s="25">
        <v>18.813036</v>
      </c>
      <c r="M46" s="25">
        <v>3.9317060000000001E-2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35</v>
      </c>
      <c r="C47" t="s">
        <v>15</v>
      </c>
      <c r="D47" t="s">
        <v>146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18.857887268066406</v>
      </c>
      <c r="L47" s="25">
        <v>18.813036</v>
      </c>
      <c r="M47" s="25">
        <v>3.9317060000000001E-2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11</v>
      </c>
      <c r="C48" t="s">
        <v>17</v>
      </c>
      <c r="D48" t="s">
        <v>146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8.3405170440673828</v>
      </c>
      <c r="L48" s="25">
        <v>8.3199349999999992</v>
      </c>
      <c r="M48" s="25">
        <v>0.12564800000000001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23</v>
      </c>
      <c r="C49" t="s">
        <v>16</v>
      </c>
      <c r="D49" t="s">
        <v>146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8.1852664947509766</v>
      </c>
      <c r="L49" s="25">
        <v>8.3199349999999992</v>
      </c>
      <c r="M49" s="25">
        <v>0.12564800000000001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35</v>
      </c>
      <c r="C50" t="s">
        <v>15</v>
      </c>
      <c r="D50" t="s">
        <v>146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8.43402099609375</v>
      </c>
      <c r="L50" s="25">
        <v>8.3199349999999992</v>
      </c>
      <c r="M50" s="25">
        <v>0.12564800000000001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147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22.610855102539062</v>
      </c>
      <c r="L51" s="25">
        <v>22.412493000000001</v>
      </c>
      <c r="M51" s="25">
        <v>0.18286375999999999</v>
      </c>
      <c r="N51" s="6">
        <f>L51-L60</f>
        <v>14.594811000000002</v>
      </c>
      <c r="O51" s="6">
        <f>SQRT(M51^2+M60^2)</f>
        <v>0.25269402557604642</v>
      </c>
      <c r="P51" s="34">
        <f t="shared" ref="P51" si="41">$P$3</f>
        <v>14.416478999999999</v>
      </c>
      <c r="Q51" s="6">
        <f t="shared" ref="Q51" si="42">N51-P51</f>
        <v>0.17833200000000282</v>
      </c>
      <c r="R51" s="6">
        <f t="shared" ref="R51" si="43">O51</f>
        <v>0.25269402557604642</v>
      </c>
      <c r="S51" s="7">
        <f t="shared" ref="S51" si="44">2^(-Q51)</f>
        <v>0.88372414076432548</v>
      </c>
      <c r="T51" s="6">
        <f t="shared" ref="T51" si="45">LOG(S51,2)</f>
        <v>-0.17833200000000277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147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22.250633239746094</v>
      </c>
      <c r="L52" s="25">
        <v>22.412493000000001</v>
      </c>
      <c r="M52" s="25">
        <v>0.18286375999999999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147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22.375993728637695</v>
      </c>
      <c r="L53" s="25">
        <v>22.412493000000001</v>
      </c>
      <c r="M53" s="25">
        <v>0.18286375999999999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147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24.921415328979492</v>
      </c>
      <c r="L54" s="25">
        <v>24.702926999999999</v>
      </c>
      <c r="M54" s="25">
        <v>0.21924213000000001</v>
      </c>
      <c r="N54" s="9">
        <f>L54-L60</f>
        <v>16.885244999999998</v>
      </c>
      <c r="O54" s="9">
        <f>SQRT(M54^2+M60^2)</f>
        <v>0.28014679617555316</v>
      </c>
      <c r="P54" s="34">
        <f t="shared" ref="P54" si="46">$P$6</f>
        <v>16.417988999999999</v>
      </c>
      <c r="Q54" s="9">
        <f t="shared" ref="Q54" si="47">N54-P54</f>
        <v>0.46725599999999901</v>
      </c>
      <c r="R54" s="9">
        <f t="shared" ref="R54" si="48">O54</f>
        <v>0.28014679617555316</v>
      </c>
      <c r="S54" s="8">
        <f t="shared" ref="S54" si="49">2^(-Q54)</f>
        <v>0.72333907815340392</v>
      </c>
      <c r="T54" s="9">
        <f t="shared" ref="T54" si="50">LOG(S54,2)</f>
        <v>-0.46725599999999912</v>
      </c>
    </row>
    <row r="55" spans="1:24" ht="16" x14ac:dyDescent="0.2">
      <c r="A55" s="29"/>
      <c r="B55"/>
      <c r="C55"/>
      <c r="D55" t="s">
        <v>147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24.704427719116211</v>
      </c>
      <c r="L55" s="25">
        <v>24.702926999999999</v>
      </c>
      <c r="M55" s="25">
        <v>0.21924213000000001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147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24.482938766479492</v>
      </c>
      <c r="L56" s="25">
        <v>24.702926999999999</v>
      </c>
      <c r="M56" s="25">
        <v>0.21924213000000001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38</v>
      </c>
      <c r="C57" t="s">
        <v>42</v>
      </c>
      <c r="D57" t="s">
        <v>147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21.76307487487793</v>
      </c>
      <c r="L57" s="25">
        <v>21.703455000000002</v>
      </c>
      <c r="M57" s="25">
        <v>7.3720030000000006E-2</v>
      </c>
      <c r="N57" s="9">
        <f>L57-L60</f>
        <v>13.885773000000002</v>
      </c>
      <c r="O57" s="9">
        <f>SQRT(M57^2+M60^2)</f>
        <v>0.18934032498041958</v>
      </c>
      <c r="P57" s="45">
        <f>P$9</f>
        <v>13.200538000000002</v>
      </c>
      <c r="Q57" s="9">
        <f t="shared" ref="Q57" si="51">N57-P57</f>
        <v>0.68523500000000048</v>
      </c>
      <c r="R57" s="9">
        <f t="shared" ref="R57" si="52">O57</f>
        <v>0.18934032498041958</v>
      </c>
      <c r="S57" s="8">
        <f t="shared" ref="S57" si="53">2^(-Q57)</f>
        <v>0.62190451662814905</v>
      </c>
      <c r="T57" s="9">
        <f t="shared" ref="T57" si="54">LOG(S57,2)</f>
        <v>-0.68523500000000048</v>
      </c>
    </row>
    <row r="58" spans="1:24" ht="16" x14ac:dyDescent="0.2">
      <c r="A58" s="29"/>
      <c r="B58">
        <v>50</v>
      </c>
      <c r="C58" t="s">
        <v>72</v>
      </c>
      <c r="D58" t="s">
        <v>147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21.621026992797852</v>
      </c>
      <c r="L58" s="25">
        <v>21.703455000000002</v>
      </c>
      <c r="M58" s="25">
        <v>7.3720030000000006E-2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62</v>
      </c>
      <c r="C59" t="s">
        <v>71</v>
      </c>
      <c r="D59" t="s">
        <v>147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21.726266860961914</v>
      </c>
      <c r="L59" s="25">
        <v>21.703455000000002</v>
      </c>
      <c r="M59" s="25">
        <v>7.3720030000000006E-2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38</v>
      </c>
      <c r="C60" t="s">
        <v>42</v>
      </c>
      <c r="D60" t="s">
        <v>147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7.8382349014282227</v>
      </c>
      <c r="L60" s="25">
        <v>7.8176819999999996</v>
      </c>
      <c r="M60" s="25">
        <v>0.17439930000000001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50</v>
      </c>
      <c r="C61" t="s">
        <v>72</v>
      </c>
      <c r="D61" t="s">
        <v>147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7.6339168548583984</v>
      </c>
      <c r="L61" s="25">
        <v>7.8176819999999996</v>
      </c>
      <c r="M61" s="25">
        <v>0.17439930000000001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62</v>
      </c>
      <c r="C62" t="s">
        <v>71</v>
      </c>
      <c r="D62" t="s">
        <v>147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7.9808940887451172</v>
      </c>
      <c r="L62" s="25">
        <v>7.8176819999999996</v>
      </c>
      <c r="M62" s="25">
        <v>0.17439930000000001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148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22.85539436340332</v>
      </c>
      <c r="L63" s="25">
        <v>22.824625000000001</v>
      </c>
      <c r="M63" s="25">
        <v>2.6848963E-2</v>
      </c>
      <c r="N63" s="9">
        <f>L63-L72</f>
        <v>13.401803000000001</v>
      </c>
      <c r="O63" s="9">
        <f>SQRT(M63^2+M72^2)</f>
        <v>0.17386663354462745</v>
      </c>
      <c r="P63" s="18">
        <f t="shared" ref="P63" si="55">$P$3</f>
        <v>14.416478999999999</v>
      </c>
      <c r="Q63" s="9">
        <f t="shared" ref="Q63" si="56">N63-P63</f>
        <v>-1.0146759999999979</v>
      </c>
      <c r="R63" s="9">
        <f t="shared" ref="R63" si="57">O63</f>
        <v>0.17386663354462745</v>
      </c>
      <c r="S63" s="8">
        <f t="shared" ref="S63" si="58">2^(-Q63)</f>
        <v>2.0204490901947212</v>
      </c>
      <c r="T63" s="9">
        <f t="shared" ref="T63" si="59">LOG(S63,2)</f>
        <v>1.0146759999999981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148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22.805950164794922</v>
      </c>
      <c r="L64" s="25">
        <v>22.824625000000001</v>
      </c>
      <c r="M64" s="25">
        <v>2.6848963E-2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148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22.812532424926758</v>
      </c>
      <c r="L65" s="25">
        <v>22.824625000000001</v>
      </c>
      <c r="M65" s="25">
        <v>2.6848963E-2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148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24.975404739379883</v>
      </c>
      <c r="L66" s="25">
        <v>24.783685999999999</v>
      </c>
      <c r="M66" s="25">
        <v>0.21745811000000001</v>
      </c>
      <c r="N66" s="9">
        <f>L66-L72</f>
        <v>15.360863999999999</v>
      </c>
      <c r="O66" s="9">
        <f>SQRT(M66^2+M72^2)</f>
        <v>0.27712229980775366</v>
      </c>
      <c r="P66" s="34">
        <f t="shared" ref="P66" si="60">$P$6</f>
        <v>16.417988999999999</v>
      </c>
      <c r="Q66" s="9">
        <f t="shared" ref="Q66" si="61">N66-P66</f>
        <v>-1.0571249999999992</v>
      </c>
      <c r="R66" s="9">
        <f t="shared" ref="R66" si="62">O66</f>
        <v>0.27712229980775366</v>
      </c>
      <c r="S66" s="8">
        <f t="shared" ref="S66" si="63">2^(-Q66)</f>
        <v>2.0807808111529806</v>
      </c>
      <c r="T66" s="9">
        <f t="shared" ref="T66" si="64">LOG(S66,2)</f>
        <v>1.0571249999999992</v>
      </c>
    </row>
    <row r="67" spans="1:24" ht="16" x14ac:dyDescent="0.2">
      <c r="A67" s="29"/>
      <c r="B67"/>
      <c r="C67"/>
      <c r="D67" t="s">
        <v>148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24.82826042175293</v>
      </c>
      <c r="L67" s="25">
        <v>24.783685999999999</v>
      </c>
      <c r="M67" s="25">
        <v>0.21745811000000001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148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24.547395706176758</v>
      </c>
      <c r="L68" s="25">
        <v>24.783685999999999</v>
      </c>
      <c r="M68" s="25">
        <v>0.21745811000000001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41</v>
      </c>
      <c r="C69" t="s">
        <v>44</v>
      </c>
      <c r="D69" t="s">
        <v>148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22.491722106933594</v>
      </c>
      <c r="L69" s="25">
        <v>22.672867</v>
      </c>
      <c r="M69" s="25">
        <v>0.18867787999999999</v>
      </c>
      <c r="N69" s="9">
        <f>L69-L72</f>
        <v>13.250045</v>
      </c>
      <c r="O69" s="9">
        <f>SQRT(M69^2+M72^2)</f>
        <v>0.25516285358033758</v>
      </c>
      <c r="P69" s="45">
        <f>P$9</f>
        <v>13.200538000000002</v>
      </c>
      <c r="Q69" s="9">
        <f t="shared" ref="Q69" si="65">N69-P69</f>
        <v>4.9506999999998413E-2</v>
      </c>
      <c r="R69" s="9">
        <f t="shared" ref="R69" si="66">O69</f>
        <v>0.25516285358033758</v>
      </c>
      <c r="S69" s="8">
        <f t="shared" ref="S69" si="67">2^(-Q69)</f>
        <v>0.96626646659841087</v>
      </c>
      <c r="T69" s="9">
        <f t="shared" ref="T69" si="68">LOG(S69,2)</f>
        <v>-4.9506999999998302E-2</v>
      </c>
    </row>
    <row r="70" spans="1:24" ht="16" x14ac:dyDescent="0.2">
      <c r="A70" s="29"/>
      <c r="B70">
        <v>53</v>
      </c>
      <c r="C70" t="s">
        <v>66</v>
      </c>
      <c r="D70" t="s">
        <v>148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22.658609390258789</v>
      </c>
      <c r="L70" s="25">
        <v>22.672867</v>
      </c>
      <c r="M70" s="25">
        <v>0.18867787999999999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65</v>
      </c>
      <c r="C71" t="s">
        <v>65</v>
      </c>
      <c r="D71" t="s">
        <v>148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22.868268966674805</v>
      </c>
      <c r="L71" s="25">
        <v>22.672867</v>
      </c>
      <c r="M71" s="25">
        <v>0.18867787999999999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41</v>
      </c>
      <c r="C72" t="s">
        <v>44</v>
      </c>
      <c r="D72" t="s">
        <v>148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9.3020248413085938</v>
      </c>
      <c r="L72" s="25">
        <v>9.422822</v>
      </c>
      <c r="M72" s="25">
        <v>0.17178108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53</v>
      </c>
      <c r="C73" t="s">
        <v>66</v>
      </c>
      <c r="D73" t="s">
        <v>148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9.3469686508178711</v>
      </c>
      <c r="L73" s="25">
        <v>9.422822</v>
      </c>
      <c r="M73" s="25">
        <v>0.17178108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65</v>
      </c>
      <c r="C74" t="s">
        <v>65</v>
      </c>
      <c r="D74" t="s">
        <v>148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9.6194734573364258</v>
      </c>
      <c r="L74" s="25">
        <v>9.422822</v>
      </c>
      <c r="M74" s="25">
        <v>0.17178108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86</v>
      </c>
      <c r="C78" t="s">
        <v>137</v>
      </c>
      <c r="D78" s="21" t="s">
        <v>110</v>
      </c>
      <c r="E78" s="57"/>
      <c r="F78" t="s">
        <v>136</v>
      </c>
      <c r="G78" t="s">
        <v>119</v>
      </c>
      <c r="H78" t="s">
        <v>1</v>
      </c>
      <c r="I78" t="s">
        <v>1</v>
      </c>
      <c r="J78" t="s">
        <v>1</v>
      </c>
      <c r="K78" s="21" t="s">
        <v>111</v>
      </c>
      <c r="L78" s="21" t="s">
        <v>1</v>
      </c>
      <c r="M78" s="21" t="s">
        <v>1</v>
      </c>
      <c r="N78" s="9"/>
      <c r="O78" s="6"/>
    </row>
    <row r="79" spans="1:24" ht="16" x14ac:dyDescent="0.2">
      <c r="B79">
        <v>87</v>
      </c>
      <c r="C79" t="s">
        <v>138</v>
      </c>
      <c r="D79" s="21" t="s">
        <v>110</v>
      </c>
      <c r="E79" s="57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1" t="s">
        <v>111</v>
      </c>
      <c r="L79" s="21" t="s">
        <v>1</v>
      </c>
      <c r="M79" s="21" t="s">
        <v>1</v>
      </c>
      <c r="N79" s="9"/>
      <c r="O79" s="6"/>
    </row>
    <row r="80" spans="1:24" ht="16" x14ac:dyDescent="0.2">
      <c r="B80">
        <v>88</v>
      </c>
      <c r="C80" t="s">
        <v>140</v>
      </c>
      <c r="D80" s="21" t="s">
        <v>110</v>
      </c>
      <c r="E80" s="57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55">
        <v>38.137527465820312</v>
      </c>
      <c r="L80" s="21" t="s">
        <v>1</v>
      </c>
      <c r="M80" s="21" t="s">
        <v>1</v>
      </c>
      <c r="N80" s="9"/>
      <c r="O80" s="6"/>
    </row>
    <row r="82" spans="1:25" s="10" customFormat="1" x14ac:dyDescent="0.15">
      <c r="A82" s="2"/>
      <c r="B82" s="1"/>
      <c r="C82" s="1"/>
      <c r="D82" s="15"/>
      <c r="E82" s="56"/>
      <c r="F82" s="1"/>
      <c r="G82" s="1"/>
      <c r="H82" s="1"/>
      <c r="I82" s="1"/>
      <c r="J82" s="1"/>
      <c r="K82" s="24"/>
      <c r="L82" s="24"/>
      <c r="M82" s="15"/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x14ac:dyDescent="0.15">
      <c r="A83" s="2"/>
      <c r="B83" s="1"/>
      <c r="C83" s="1"/>
      <c r="D83" s="15"/>
      <c r="E83" s="56"/>
      <c r="F83" s="1"/>
      <c r="G83" s="1"/>
      <c r="H83" s="1"/>
      <c r="I83" s="1"/>
      <c r="J83" s="1"/>
      <c r="K83" s="24"/>
      <c r="L83" s="24"/>
      <c r="M83" s="15"/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56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56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56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32F28-E879-2F47-9BC2-9DA1F73757D1}">
  <dimension ref="A1:Y94"/>
  <sheetViews>
    <sheetView tabSelected="1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56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3" t="s">
        <v>112</v>
      </c>
      <c r="I1" s="53"/>
      <c r="J1" s="53"/>
      <c r="K1" s="53"/>
      <c r="L1" s="53"/>
      <c r="M1" s="53"/>
      <c r="N1" s="54" t="s">
        <v>113</v>
      </c>
      <c r="O1" s="54"/>
      <c r="P1" s="54"/>
      <c r="Q1" s="54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56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34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22.224924087524414</v>
      </c>
      <c r="L3" s="25">
        <v>22.117224</v>
      </c>
      <c r="M3" s="25">
        <v>0.13127444999999999</v>
      </c>
      <c r="N3" s="9">
        <f>L3-L12</f>
        <v>14.589798699999999</v>
      </c>
      <c r="O3" s="9">
        <f>SQRT(M3^2+M12^2)</f>
        <v>0.16946109700022186</v>
      </c>
      <c r="P3" s="18">
        <f>N3</f>
        <v>14.589798699999999</v>
      </c>
      <c r="Q3" s="9">
        <f>N3-P3</f>
        <v>0</v>
      </c>
      <c r="R3" s="9">
        <f>O3</f>
        <v>0.16946109700022186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34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21.970996856689453</v>
      </c>
      <c r="L4" s="25">
        <v>22.117224</v>
      </c>
      <c r="M4" s="25">
        <v>0.13127444999999999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34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22.155750274658203</v>
      </c>
      <c r="L5" s="25">
        <v>22.117224</v>
      </c>
      <c r="M5" s="25">
        <v>0.13127444999999999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34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24.402490615844727</v>
      </c>
      <c r="L6" s="25">
        <v>24.393774000000001</v>
      </c>
      <c r="M6" s="25">
        <v>8.4533819999999996E-2</v>
      </c>
      <c r="N6" s="9">
        <f>L6-L12</f>
        <v>16.8663487</v>
      </c>
      <c r="O6" s="9">
        <f>SQRT(M6^2+M12^2)</f>
        <v>0.13649193711537874</v>
      </c>
      <c r="P6" s="18">
        <f>N6</f>
        <v>16.8663487</v>
      </c>
      <c r="Q6" s="9">
        <f>N6-P6</f>
        <v>0</v>
      </c>
      <c r="R6" s="9">
        <f>O6</f>
        <v>0.13649193711537874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34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24.305219650268555</v>
      </c>
      <c r="L7" s="25">
        <v>24.393774000000001</v>
      </c>
      <c r="M7" s="25">
        <v>8.4533819999999996E-2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34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24.473611831665039</v>
      </c>
      <c r="L8" s="25">
        <v>24.393774000000001</v>
      </c>
      <c r="M8" s="25">
        <v>8.4533819999999996E-2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3</v>
      </c>
      <c r="C9" t="s">
        <v>39</v>
      </c>
      <c r="D9" t="s">
        <v>34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21.312786102294922</v>
      </c>
      <c r="L9" s="25">
        <v>21.332312000000002</v>
      </c>
      <c r="M9" s="25">
        <v>4.3815877000000003E-2</v>
      </c>
      <c r="N9" s="9">
        <f>L9-L12</f>
        <v>13.804886700000001</v>
      </c>
      <c r="O9" s="9">
        <f>SQRT(M9^2+M12^2)</f>
        <v>0.11577527046392606</v>
      </c>
      <c r="P9" s="18">
        <f>N9</f>
        <v>13.804886700000001</v>
      </c>
      <c r="Q9" s="9">
        <f>N9-P9</f>
        <v>0</v>
      </c>
      <c r="R9" s="9">
        <f>O9</f>
        <v>0.11577527046392606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15</v>
      </c>
      <c r="C10" t="s">
        <v>38</v>
      </c>
      <c r="D10" t="s">
        <v>34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21.382495880126953</v>
      </c>
      <c r="L10" s="25">
        <v>21.332312000000002</v>
      </c>
      <c r="M10" s="25">
        <v>4.3815877000000003E-2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27</v>
      </c>
      <c r="C11" t="s">
        <v>37</v>
      </c>
      <c r="D11" t="s">
        <v>34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21.301652908325195</v>
      </c>
      <c r="L11" s="25">
        <v>21.332312000000002</v>
      </c>
      <c r="M11" s="25">
        <v>4.3815877000000003E-2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3</v>
      </c>
      <c r="C12" t="s">
        <v>39</v>
      </c>
      <c r="D12" t="s">
        <v>34</v>
      </c>
      <c r="E12" s="41" t="s">
        <v>121</v>
      </c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7.6441893577575684</v>
      </c>
      <c r="L12" s="25">
        <v>7.5274253</v>
      </c>
      <c r="M12" s="25">
        <v>0.10716381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15</v>
      </c>
      <c r="C13" t="s">
        <v>38</v>
      </c>
      <c r="D13" t="s">
        <v>34</v>
      </c>
      <c r="E13" s="41" t="s">
        <v>121</v>
      </c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7.433565616607666</v>
      </c>
      <c r="L13" s="25">
        <v>7.5274253</v>
      </c>
      <c r="M13" s="25">
        <v>0.10716381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27</v>
      </c>
      <c r="C14" t="s">
        <v>37</v>
      </c>
      <c r="D14" t="s">
        <v>34</v>
      </c>
      <c r="E14" s="41" t="s">
        <v>121</v>
      </c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7.5045194625854492</v>
      </c>
      <c r="L14" s="25">
        <v>7.5274253</v>
      </c>
      <c r="M14" s="25">
        <v>0.10716381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57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24.855186462402344</v>
      </c>
      <c r="L15" s="25">
        <v>24.607507999999999</v>
      </c>
      <c r="M15" s="25">
        <v>0.22282267</v>
      </c>
      <c r="N15" s="9">
        <f>L15-L24</f>
        <v>16.305212999999998</v>
      </c>
      <c r="O15" s="9">
        <f>SQRT(M15^2+M24^2)</f>
        <v>0.29932481505732278</v>
      </c>
      <c r="P15" s="18">
        <f>$P$3</f>
        <v>14.589798699999999</v>
      </c>
      <c r="Q15" s="9">
        <f t="shared" ref="Q15" si="1">N15-P15</f>
        <v>1.7154142999999991</v>
      </c>
      <c r="R15" s="9">
        <f t="shared" ref="R15" si="2">O15</f>
        <v>0.29932481505732278</v>
      </c>
      <c r="S15" s="8">
        <f t="shared" ref="S15" si="3">2^(-Q15)</f>
        <v>0.30451510549148014</v>
      </c>
      <c r="T15" s="9">
        <f t="shared" ref="T15" si="4">LOG(S15,2)</f>
        <v>-1.7154142999999991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57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24.544012069702148</v>
      </c>
      <c r="L16" s="25">
        <v>24.607507999999999</v>
      </c>
      <c r="M16" s="25">
        <v>0.22282267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57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24.423324584960938</v>
      </c>
      <c r="L17" s="25">
        <v>24.607507999999999</v>
      </c>
      <c r="M17" s="25">
        <v>0.22282267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57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26.746284484863281</v>
      </c>
      <c r="L18" s="25">
        <v>26.553090999999998</v>
      </c>
      <c r="M18" s="25">
        <v>0.16846174999999999</v>
      </c>
      <c r="N18" s="9">
        <f>L18-L24</f>
        <v>18.250795999999998</v>
      </c>
      <c r="O18" s="9">
        <f>SQRT(M18^2+M24^2)</f>
        <v>0.26139006074492216</v>
      </c>
      <c r="P18" s="34">
        <f>$P$6</f>
        <v>16.8663487</v>
      </c>
      <c r="Q18" s="9">
        <f t="shared" ref="Q18" si="5">N18-P18</f>
        <v>1.3844472999999979</v>
      </c>
      <c r="R18" s="9">
        <f t="shared" ref="R18" si="6">O18</f>
        <v>0.26139006074492216</v>
      </c>
      <c r="S18" s="8">
        <f t="shared" ref="S18" si="7">2^(-Q18)</f>
        <v>0.38303621327903481</v>
      </c>
      <c r="T18" s="9">
        <f t="shared" ref="T18" si="8">LOG(S18,2)</f>
        <v>-1.3844472999999979</v>
      </c>
    </row>
    <row r="19" spans="1:24" ht="16" x14ac:dyDescent="0.2">
      <c r="A19" s="29"/>
      <c r="B19"/>
      <c r="C19"/>
      <c r="D19" t="s">
        <v>57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26.476144790649414</v>
      </c>
      <c r="L19" s="25">
        <v>26.553090999999998</v>
      </c>
      <c r="M19" s="25">
        <v>0.16846174999999999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57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26.436840057373047</v>
      </c>
      <c r="L20" s="25">
        <v>26.553090999999998</v>
      </c>
      <c r="M20" s="25">
        <v>0.16846174999999999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6</v>
      </c>
      <c r="C21" t="s">
        <v>62</v>
      </c>
      <c r="D21" t="s">
        <v>57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23.607440948486328</v>
      </c>
      <c r="L21" s="25">
        <v>23.757857999999999</v>
      </c>
      <c r="M21" s="25">
        <v>0.14392712999999999</v>
      </c>
      <c r="N21" s="9">
        <f>L21-L24</f>
        <v>15.455562999999998</v>
      </c>
      <c r="O21" s="9">
        <f>SQRT(M21^2+M24^2)</f>
        <v>0.24629336449285127</v>
      </c>
      <c r="P21" s="45">
        <f>P$9</f>
        <v>13.804886700000001</v>
      </c>
      <c r="Q21" s="9">
        <f t="shared" ref="Q21" si="9">N21-P21</f>
        <v>1.6506762999999971</v>
      </c>
      <c r="R21" s="9">
        <f t="shared" ref="R21" si="10">O21</f>
        <v>0.24629336449285127</v>
      </c>
      <c r="S21" s="8">
        <f t="shared" ref="S21" si="11">2^(-Q21)</f>
        <v>0.31849082115584887</v>
      </c>
      <c r="T21" s="9">
        <f t="shared" ref="T21" si="12">LOG(S21,2)</f>
        <v>-1.6506762999999971</v>
      </c>
    </row>
    <row r="22" spans="1:24" ht="16" x14ac:dyDescent="0.2">
      <c r="A22" s="29"/>
      <c r="B22">
        <v>18</v>
      </c>
      <c r="C22" t="s">
        <v>61</v>
      </c>
      <c r="D22" t="s">
        <v>57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23.894271850585938</v>
      </c>
      <c r="L22" s="25">
        <v>23.757857999999999</v>
      </c>
      <c r="M22" s="25">
        <v>0.14392712999999999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30</v>
      </c>
      <c r="C23" t="s">
        <v>60</v>
      </c>
      <c r="D23" t="s">
        <v>57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23.771858215332031</v>
      </c>
      <c r="L23" s="25">
        <v>23.757857999999999</v>
      </c>
      <c r="M23" s="25">
        <v>0.14392712999999999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6</v>
      </c>
      <c r="C24" t="s">
        <v>62</v>
      </c>
      <c r="D24" t="s">
        <v>57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8.1206369400024414</v>
      </c>
      <c r="L24" s="25">
        <v>8.3022950000000009</v>
      </c>
      <c r="M24" s="25">
        <v>0.19986345999999999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18</v>
      </c>
      <c r="C25" t="s">
        <v>61</v>
      </c>
      <c r="D25" t="s">
        <v>57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8.5163946151733398</v>
      </c>
      <c r="L25" s="25">
        <v>8.3022950000000009</v>
      </c>
      <c r="M25" s="25">
        <v>0.19986345999999999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30</v>
      </c>
      <c r="C26" t="s">
        <v>60</v>
      </c>
      <c r="D26" t="s">
        <v>57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8.2698526382446289</v>
      </c>
      <c r="L26" s="25">
        <v>8.3022950000000009</v>
      </c>
      <c r="M26" s="25">
        <v>0.19986345999999999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149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24.685083389282227</v>
      </c>
      <c r="L27" s="25">
        <v>24.370726000000001</v>
      </c>
      <c r="M27" s="25">
        <v>0.27897337</v>
      </c>
      <c r="N27" s="6">
        <f>L27-L36</f>
        <v>16.329049000000001</v>
      </c>
      <c r="O27" s="6">
        <f>SQRT(M27^2+M36^2)</f>
        <v>0.29642285307279159</v>
      </c>
      <c r="P27" s="34">
        <f t="shared" ref="P27" si="13">$P$3</f>
        <v>14.589798699999999</v>
      </c>
      <c r="Q27" s="6">
        <f t="shared" ref="Q27" si="14">N27-P27</f>
        <v>1.7392503000000019</v>
      </c>
      <c r="R27" s="6">
        <f t="shared" ref="R27" si="15">O27</f>
        <v>0.29642285307279159</v>
      </c>
      <c r="S27" s="7">
        <f t="shared" ref="S27" si="16">2^(-Q27)</f>
        <v>0.29952528476548201</v>
      </c>
      <c r="T27" s="6">
        <f t="shared" ref="T27" si="17">LOG(S27,2)</f>
        <v>-1.7392503000000021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149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24.15263557434082</v>
      </c>
      <c r="L28" s="25">
        <v>24.370726000000001</v>
      </c>
      <c r="M28" s="25">
        <v>0.27897337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149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24.274454116821289</v>
      </c>
      <c r="L29" s="25">
        <v>24.370726000000001</v>
      </c>
      <c r="M29" s="25">
        <v>0.27897337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149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26.644241333007812</v>
      </c>
      <c r="L30" s="25">
        <v>26.381098000000001</v>
      </c>
      <c r="M30" s="25">
        <v>0.23803063999999999</v>
      </c>
      <c r="N30" s="9">
        <f>L30-L36</f>
        <v>18.339421000000002</v>
      </c>
      <c r="O30" s="9">
        <f>SQRT(M30^2+M36^2)</f>
        <v>0.25826140291082311</v>
      </c>
      <c r="P30" s="34">
        <f t="shared" ref="P30" si="18">$P$6</f>
        <v>16.8663487</v>
      </c>
      <c r="Q30" s="9">
        <f t="shared" ref="Q30" si="19">N30-P30</f>
        <v>1.4730723000000019</v>
      </c>
      <c r="R30" s="9">
        <f t="shared" ref="R30" si="20">O30</f>
        <v>0.25826140291082311</v>
      </c>
      <c r="S30" s="8">
        <f t="shared" ref="S30" si="21">2^(-Q30)</f>
        <v>0.36021438477852852</v>
      </c>
      <c r="T30" s="9">
        <f t="shared" ref="T30" si="22">LOG(S30,2)</f>
        <v>-1.4730723000000019</v>
      </c>
    </row>
    <row r="31" spans="1:24" ht="16" x14ac:dyDescent="0.2">
      <c r="B31"/>
      <c r="C31"/>
      <c r="D31" t="s">
        <v>149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26.318271636962891</v>
      </c>
      <c r="L31" s="25">
        <v>26.381098000000001</v>
      </c>
      <c r="M31" s="25">
        <v>0.23803063999999999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149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26.180784225463867</v>
      </c>
      <c r="L32" s="25">
        <v>26.381098000000001</v>
      </c>
      <c r="M32" s="25">
        <v>0.23803063999999999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9</v>
      </c>
      <c r="C33" t="s">
        <v>56</v>
      </c>
      <c r="D33" t="s">
        <v>149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23.399229049682617</v>
      </c>
      <c r="L33" s="25">
        <v>23.451971</v>
      </c>
      <c r="M33" s="25">
        <v>4.9401592000000001E-2</v>
      </c>
      <c r="N33" s="9">
        <f>L33-L36</f>
        <v>15.410294</v>
      </c>
      <c r="O33" s="9">
        <f>SQRT(M33^2+M36^2)</f>
        <v>0.11171787657663103</v>
      </c>
      <c r="P33" s="45">
        <f>P$9</f>
        <v>13.804886700000001</v>
      </c>
      <c r="Q33" s="9">
        <f t="shared" ref="Q33" si="23">N33-P33</f>
        <v>1.6054072999999995</v>
      </c>
      <c r="R33" s="9">
        <f t="shared" ref="R33" si="24">O33</f>
        <v>0.11171787657663103</v>
      </c>
      <c r="S33" s="8">
        <f t="shared" ref="S33" si="25">2^(-Q33)</f>
        <v>0.32864289486993309</v>
      </c>
      <c r="T33" s="9">
        <f t="shared" ref="T33" si="26">LOG(S33,2)</f>
        <v>-1.6054072999999995</v>
      </c>
    </row>
    <row r="34" spans="1:24" ht="16" x14ac:dyDescent="0.2">
      <c r="B34">
        <v>21</v>
      </c>
      <c r="C34" t="s">
        <v>55</v>
      </c>
      <c r="D34" t="s">
        <v>149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23.459516525268555</v>
      </c>
      <c r="L34" s="25">
        <v>23.451971</v>
      </c>
      <c r="M34" s="25">
        <v>4.9401592000000001E-2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33</v>
      </c>
      <c r="C35" t="s">
        <v>54</v>
      </c>
      <c r="D35" t="s">
        <v>149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23.497163772583008</v>
      </c>
      <c r="L35" s="25">
        <v>23.451971</v>
      </c>
      <c r="M35" s="25">
        <v>4.9401592000000001E-2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9</v>
      </c>
      <c r="C36" t="s">
        <v>56</v>
      </c>
      <c r="D36" t="s">
        <v>149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7.9873509407043457</v>
      </c>
      <c r="L36" s="25">
        <v>8.041677</v>
      </c>
      <c r="M36" s="25">
        <v>0.10020163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21</v>
      </c>
      <c r="C37" t="s">
        <v>55</v>
      </c>
      <c r="D37" t="s">
        <v>149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7.9803719520568848</v>
      </c>
      <c r="L37" s="25">
        <v>8.041677</v>
      </c>
      <c r="M37" s="25">
        <v>0.10020163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33</v>
      </c>
      <c r="C38" t="s">
        <v>54</v>
      </c>
      <c r="D38" t="s">
        <v>149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8.1573104858398438</v>
      </c>
      <c r="L38" s="25">
        <v>8.041677</v>
      </c>
      <c r="M38" s="25">
        <v>0.10020163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150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20.789176940917969</v>
      </c>
      <c r="L39" s="25">
        <v>20.653772</v>
      </c>
      <c r="M39" s="25">
        <v>0.24236711999999999</v>
      </c>
      <c r="N39" s="9">
        <f>L39-L48</f>
        <v>12.41128</v>
      </c>
      <c r="O39" s="9">
        <f>SQRT(M39^2+M48^2)</f>
        <v>0.26746835025736226</v>
      </c>
      <c r="P39" s="18">
        <f t="shared" ref="P39" si="27">$P$3</f>
        <v>14.589798699999999</v>
      </c>
      <c r="Q39" s="9">
        <f t="shared" ref="Q39" si="28">N39-P39</f>
        <v>-2.1785186999999997</v>
      </c>
      <c r="R39" s="9">
        <f t="shared" ref="R39" si="29">O39</f>
        <v>0.26746835025736226</v>
      </c>
      <c r="S39" s="8">
        <f t="shared" ref="S39" si="30">2^(-Q39)</f>
        <v>4.526885134483325</v>
      </c>
      <c r="T39" s="9">
        <f t="shared" ref="T39" si="31">LOG(S39,2)</f>
        <v>2.1785186999999997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150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20.798183441162109</v>
      </c>
      <c r="L40" s="25">
        <v>20.653772</v>
      </c>
      <c r="M40" s="25">
        <v>0.24236711999999999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150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20.373960494995117</v>
      </c>
      <c r="L41" s="25">
        <v>20.653772</v>
      </c>
      <c r="M41" s="25">
        <v>0.24236711999999999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150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22.969121932983398</v>
      </c>
      <c r="L42" s="25">
        <v>22.789732000000001</v>
      </c>
      <c r="M42" s="25">
        <v>0.18726055</v>
      </c>
      <c r="N42" s="9">
        <f>L42-L48</f>
        <v>14.54724</v>
      </c>
      <c r="O42" s="9">
        <f>SQRT(M42^2+M48^2)</f>
        <v>0.21877845213503802</v>
      </c>
      <c r="P42" s="34">
        <f t="shared" ref="P42" si="32">$P$6</f>
        <v>16.8663487</v>
      </c>
      <c r="Q42" s="9">
        <f t="shared" ref="Q42" si="33">N42-P42</f>
        <v>-2.3191086999999992</v>
      </c>
      <c r="R42" s="9">
        <f t="shared" ref="R42" si="34">O42</f>
        <v>0.21877845213503802</v>
      </c>
      <c r="S42" s="8">
        <f t="shared" ref="S42" si="35">2^(-Q42)</f>
        <v>4.9902382634856686</v>
      </c>
      <c r="T42" s="9">
        <f t="shared" ref="T42" si="36">LOG(S42,2)</f>
        <v>2.3191086999999992</v>
      </c>
    </row>
    <row r="43" spans="1:24" ht="16" x14ac:dyDescent="0.2">
      <c r="A43" s="29"/>
      <c r="B43"/>
      <c r="C43"/>
      <c r="D43" t="s">
        <v>150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22.804586410522461</v>
      </c>
      <c r="L43" s="25">
        <v>22.789732000000001</v>
      </c>
      <c r="M43" s="25">
        <v>0.18726055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150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22.595485687255859</v>
      </c>
      <c r="L44" s="25">
        <v>22.789732000000001</v>
      </c>
      <c r="M44" s="25">
        <v>0.18726055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12</v>
      </c>
      <c r="C45" t="s">
        <v>12</v>
      </c>
      <c r="D45" t="s">
        <v>150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18.725847244262695</v>
      </c>
      <c r="L45" s="25">
        <v>18.761827</v>
      </c>
      <c r="M45" s="25">
        <v>6.1672654E-2</v>
      </c>
      <c r="N45" s="9">
        <f>L45-L48</f>
        <v>10.519335</v>
      </c>
      <c r="O45" s="9">
        <f>SQRT(M45^2+M48^2)</f>
        <v>0.12884492145096113</v>
      </c>
      <c r="P45" s="45">
        <f>P$9</f>
        <v>13.804886700000001</v>
      </c>
      <c r="Q45" s="9">
        <f t="shared" ref="Q45" si="37">N45-P45</f>
        <v>-3.285551700000001</v>
      </c>
      <c r="R45" s="9">
        <f t="shared" ref="R45" si="38">O45</f>
        <v>0.12884492145096113</v>
      </c>
      <c r="S45" s="8">
        <f t="shared" ref="S45" si="39">2^(-Q45)</f>
        <v>9.7510102735220503</v>
      </c>
      <c r="T45" s="9">
        <f t="shared" ref="T45" si="40">LOG(S45,2)</f>
        <v>3.285551700000001</v>
      </c>
    </row>
    <row r="46" spans="1:24" ht="16" x14ac:dyDescent="0.2">
      <c r="A46" s="29"/>
      <c r="B46">
        <v>24</v>
      </c>
      <c r="C46" t="s">
        <v>11</v>
      </c>
      <c r="D46" t="s">
        <v>150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18.833040237426758</v>
      </c>
      <c r="L46" s="25">
        <v>18.761827</v>
      </c>
      <c r="M46" s="25">
        <v>6.1672654E-2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36</v>
      </c>
      <c r="C47" t="s">
        <v>10</v>
      </c>
      <c r="D47" t="s">
        <v>150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18.726596832275391</v>
      </c>
      <c r="L47" s="25">
        <v>18.761827</v>
      </c>
      <c r="M47" s="25">
        <v>6.1672654E-2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12</v>
      </c>
      <c r="C48" t="s">
        <v>12</v>
      </c>
      <c r="D48" t="s">
        <v>150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8.1185979843139648</v>
      </c>
      <c r="L48" s="25">
        <v>8.2424920000000004</v>
      </c>
      <c r="M48" s="25">
        <v>0.11312602500000001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24</v>
      </c>
      <c r="C49" t="s">
        <v>11</v>
      </c>
      <c r="D49" t="s">
        <v>150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8.3402900695800781</v>
      </c>
      <c r="L49" s="25">
        <v>8.2424920000000004</v>
      </c>
      <c r="M49" s="25">
        <v>0.11312602500000001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36</v>
      </c>
      <c r="C50" t="s">
        <v>10</v>
      </c>
      <c r="D50" t="s">
        <v>150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8.2685842514038086</v>
      </c>
      <c r="L50" s="25">
        <v>8.2424920000000004</v>
      </c>
      <c r="M50" s="25">
        <v>0.11312602500000001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151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22.680124282836914</v>
      </c>
      <c r="L51" s="25">
        <v>22.717184</v>
      </c>
      <c r="M51" s="25">
        <v>0.16405407</v>
      </c>
      <c r="N51" s="6">
        <f>L51-L60</f>
        <v>14.773427999999999</v>
      </c>
      <c r="O51" s="6">
        <f>SQRT(M51^2+M60^2)</f>
        <v>0.17269511086156261</v>
      </c>
      <c r="P51" s="34">
        <f t="shared" ref="P51" si="41">$P$3</f>
        <v>14.589798699999999</v>
      </c>
      <c r="Q51" s="6">
        <f t="shared" ref="Q51" si="42">N51-P51</f>
        <v>0.18362929999999977</v>
      </c>
      <c r="R51" s="6">
        <f t="shared" ref="R51" si="43">O51</f>
        <v>0.17269511086156261</v>
      </c>
      <c r="S51" s="7">
        <f t="shared" ref="S51" si="44">2^(-Q51)</f>
        <v>0.88048522487846714</v>
      </c>
      <c r="T51" s="6">
        <f t="shared" ref="T51" si="45">LOG(S51,2)</f>
        <v>-0.18362929999999986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151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22.896598815917969</v>
      </c>
      <c r="L52" s="25">
        <v>22.717184</v>
      </c>
      <c r="M52" s="25">
        <v>0.16405407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151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22.574831008911133</v>
      </c>
      <c r="L53" s="25">
        <v>22.717184</v>
      </c>
      <c r="M53" s="25">
        <v>0.16405407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151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24.984918594360352</v>
      </c>
      <c r="L54" s="25">
        <v>24.816668</v>
      </c>
      <c r="M54" s="25">
        <v>0.1974494</v>
      </c>
      <c r="N54" s="9">
        <f>L54-L60</f>
        <v>16.872911999999999</v>
      </c>
      <c r="O54" s="9">
        <f>SQRT(M54^2+M60^2)</f>
        <v>0.20468543913107864</v>
      </c>
      <c r="P54" s="34">
        <f t="shared" ref="P54" si="46">$P$6</f>
        <v>16.8663487</v>
      </c>
      <c r="Q54" s="9">
        <f t="shared" ref="Q54" si="47">N54-P54</f>
        <v>6.5632999999998276E-3</v>
      </c>
      <c r="R54" s="9">
        <f t="shared" ref="R54" si="48">O54</f>
        <v>0.20468543913107864</v>
      </c>
      <c r="S54" s="8">
        <f t="shared" ref="S54" si="49">2^(-Q54)</f>
        <v>0.99546099965004387</v>
      </c>
      <c r="T54" s="9">
        <f t="shared" ref="T54" si="50">LOG(S54,2)</f>
        <v>-6.5632999999996715E-3</v>
      </c>
    </row>
    <row r="55" spans="1:24" ht="16" x14ac:dyDescent="0.2">
      <c r="A55" s="29"/>
      <c r="B55"/>
      <c r="C55"/>
      <c r="D55" t="s">
        <v>151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24.865791320800781</v>
      </c>
      <c r="L55" s="25">
        <v>24.816668</v>
      </c>
      <c r="M55" s="25">
        <v>0.1974494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151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24.599294662475586</v>
      </c>
      <c r="L56" s="25">
        <v>24.816668</v>
      </c>
      <c r="M56" s="25">
        <v>0.1974494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39</v>
      </c>
      <c r="C57" t="s">
        <v>7</v>
      </c>
      <c r="D57" t="s">
        <v>151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21.87763786315918</v>
      </c>
      <c r="L57" s="25">
        <v>21.961126</v>
      </c>
      <c r="M57" s="25">
        <v>0.10973935</v>
      </c>
      <c r="N57" s="9">
        <f>L57-L60</f>
        <v>14.01737</v>
      </c>
      <c r="O57" s="9">
        <f>SQRT(M57^2+M60^2)</f>
        <v>0.12228077678173704</v>
      </c>
      <c r="P57" s="45">
        <f>P$9</f>
        <v>13.804886700000001</v>
      </c>
      <c r="Q57" s="9">
        <f t="shared" ref="Q57" si="51">N57-P57</f>
        <v>0.21248329999999882</v>
      </c>
      <c r="R57" s="9">
        <f t="shared" ref="R57" si="52">O57</f>
        <v>0.12228077678173704</v>
      </c>
      <c r="S57" s="8">
        <f t="shared" ref="S57" si="53">2^(-Q57)</f>
        <v>0.86305038995919037</v>
      </c>
      <c r="T57" s="9">
        <f t="shared" ref="T57" si="54">LOG(S57,2)</f>
        <v>-0.2124832999999989</v>
      </c>
    </row>
    <row r="58" spans="1:24" ht="16" x14ac:dyDescent="0.2">
      <c r="A58" s="29"/>
      <c r="B58">
        <v>51</v>
      </c>
      <c r="C58" t="s">
        <v>36</v>
      </c>
      <c r="D58" t="s">
        <v>151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21.920314788818359</v>
      </c>
      <c r="L58" s="25">
        <v>21.961126</v>
      </c>
      <c r="M58" s="25">
        <v>0.10973935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63</v>
      </c>
      <c r="C59" t="s">
        <v>35</v>
      </c>
      <c r="D59" t="s">
        <v>151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22.085422515869141</v>
      </c>
      <c r="L59" s="25">
        <v>21.961126</v>
      </c>
      <c r="M59" s="25">
        <v>0.10973935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39</v>
      </c>
      <c r="C60" t="s">
        <v>7</v>
      </c>
      <c r="D60" t="s">
        <v>151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7.8951244354248047</v>
      </c>
      <c r="L60" s="25">
        <v>7.9437559999999996</v>
      </c>
      <c r="M60" s="25">
        <v>5.3943150000000002E-2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51</v>
      </c>
      <c r="C61" t="s">
        <v>36</v>
      </c>
      <c r="D61" t="s">
        <v>151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7.9343652725219727</v>
      </c>
      <c r="L61" s="25">
        <v>7.9437559999999996</v>
      </c>
      <c r="M61" s="25">
        <v>5.3943150000000002E-2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63</v>
      </c>
      <c r="C62" t="s">
        <v>35</v>
      </c>
      <c r="D62" t="s">
        <v>151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8.0017776489257812</v>
      </c>
      <c r="L62" s="25">
        <v>7.9437559999999996</v>
      </c>
      <c r="M62" s="25">
        <v>5.3943150000000002E-2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152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22.969179153442383</v>
      </c>
      <c r="L63" s="25">
        <v>22.983131</v>
      </c>
      <c r="M63" s="25">
        <v>6.0356545999999997E-2</v>
      </c>
      <c r="N63" s="9">
        <f>L63-L72</f>
        <v>13.725853499999999</v>
      </c>
      <c r="O63" s="9">
        <f>SQRT(M63^2+M72^2)</f>
        <v>0.16196263905787817</v>
      </c>
      <c r="P63" s="18">
        <f t="shared" ref="P63" si="55">$P$3</f>
        <v>14.589798699999999</v>
      </c>
      <c r="Q63" s="9">
        <f t="shared" ref="Q63" si="56">N63-P63</f>
        <v>-0.86394519999999986</v>
      </c>
      <c r="R63" s="9">
        <f t="shared" ref="R63" si="57">O63</f>
        <v>0.16196263905787817</v>
      </c>
      <c r="S63" s="8">
        <f t="shared" ref="S63" si="58">2^(-Q63)</f>
        <v>1.820008514798179</v>
      </c>
      <c r="T63" s="9">
        <f t="shared" ref="T63" si="59">LOG(S63,2)</f>
        <v>0.86394519999999986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152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23.049243927001953</v>
      </c>
      <c r="L64" s="25">
        <v>22.983131</v>
      </c>
      <c r="M64" s="25">
        <v>6.0356545999999997E-2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152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22.930974960327148</v>
      </c>
      <c r="L65" s="25">
        <v>22.983131</v>
      </c>
      <c r="M65" s="25">
        <v>6.0356545999999997E-2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152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25.181390762329102</v>
      </c>
      <c r="L66" s="25">
        <v>24.977433999999999</v>
      </c>
      <c r="M66" s="25">
        <v>0.21984665</v>
      </c>
      <c r="N66" s="9">
        <f>L66-L72</f>
        <v>15.720156499999998</v>
      </c>
      <c r="O66" s="9">
        <f>SQRT(M66^2+M72^2)</f>
        <v>0.26631097108787105</v>
      </c>
      <c r="P66" s="34">
        <f t="shared" ref="P66" si="60">$P$6</f>
        <v>16.8663487</v>
      </c>
      <c r="Q66" s="9">
        <f t="shared" ref="Q66" si="61">N66-P66</f>
        <v>-1.1461922000000015</v>
      </c>
      <c r="R66" s="9">
        <f t="shared" ref="R66" si="62">O66</f>
        <v>0.26631097108787105</v>
      </c>
      <c r="S66" s="8">
        <f t="shared" ref="S66" si="63">2^(-Q66)</f>
        <v>2.2132895473700236</v>
      </c>
      <c r="T66" s="9">
        <f t="shared" ref="T66" si="64">LOG(S66,2)</f>
        <v>1.1461922000000015</v>
      </c>
    </row>
    <row r="67" spans="1:24" ht="16" x14ac:dyDescent="0.2">
      <c r="A67" s="29"/>
      <c r="B67"/>
      <c r="C67"/>
      <c r="D67" t="s">
        <v>152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25.006357192993164</v>
      </c>
      <c r="L67" s="25">
        <v>24.977433999999999</v>
      </c>
      <c r="M67" s="25">
        <v>0.21984665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152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24.744560241699219</v>
      </c>
      <c r="L68" s="25">
        <v>24.977433999999999</v>
      </c>
      <c r="M68" s="25">
        <v>0.21984665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42</v>
      </c>
      <c r="C69" t="s">
        <v>41</v>
      </c>
      <c r="D69" t="s">
        <v>152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22.259519577026367</v>
      </c>
      <c r="L69" s="25">
        <v>22.598013000000002</v>
      </c>
      <c r="M69" s="25">
        <v>0.41068929999999998</v>
      </c>
      <c r="N69" s="9">
        <f>L69-L72</f>
        <v>13.340735500000001</v>
      </c>
      <c r="O69" s="9">
        <f>SQRT(M69^2+M72^2)</f>
        <v>0.43732674848450831</v>
      </c>
      <c r="P69" s="45">
        <f>P$9</f>
        <v>13.804886700000001</v>
      </c>
      <c r="Q69" s="9">
        <f t="shared" ref="Q69" si="65">N69-P69</f>
        <v>-0.46415119999999987</v>
      </c>
      <c r="R69" s="9">
        <f t="shared" ref="R69" si="66">O69</f>
        <v>0.43732674848450831</v>
      </c>
      <c r="S69" s="8">
        <f t="shared" ref="S69" si="67">2^(-Q69)</f>
        <v>1.3795054917429219</v>
      </c>
      <c r="T69" s="9">
        <f t="shared" ref="T69" si="68">LOG(S69,2)</f>
        <v>0.46415119999999999</v>
      </c>
    </row>
    <row r="70" spans="1:24" ht="16" x14ac:dyDescent="0.2">
      <c r="A70" s="29"/>
      <c r="B70">
        <v>54</v>
      </c>
      <c r="C70" t="s">
        <v>59</v>
      </c>
      <c r="D70" t="s">
        <v>152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22.479625701904297</v>
      </c>
      <c r="L70" s="25">
        <v>22.598013000000002</v>
      </c>
      <c r="M70" s="25">
        <v>0.41068929999999998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66</v>
      </c>
      <c r="C71" t="s">
        <v>58</v>
      </c>
      <c r="D71" t="s">
        <v>152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23.054891586303711</v>
      </c>
      <c r="L71" s="25">
        <v>22.598013000000002</v>
      </c>
      <c r="M71" s="25">
        <v>0.41068929999999998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42</v>
      </c>
      <c r="C72" t="s">
        <v>41</v>
      </c>
      <c r="D72" t="s">
        <v>152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9.1459941864013672</v>
      </c>
      <c r="L72" s="25">
        <v>9.2572775000000007</v>
      </c>
      <c r="M72" s="25">
        <v>0.15029632000000001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54</v>
      </c>
      <c r="C73" t="s">
        <v>59</v>
      </c>
      <c r="D73" t="s">
        <v>152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9.1975898742675781</v>
      </c>
      <c r="L73" s="25">
        <v>9.2572775000000007</v>
      </c>
      <c r="M73" s="25">
        <v>0.15029632000000001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66</v>
      </c>
      <c r="C74" t="s">
        <v>58</v>
      </c>
      <c r="D74" t="s">
        <v>152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9.4282493591308594</v>
      </c>
      <c r="L74" s="25">
        <v>9.2572775000000007</v>
      </c>
      <c r="M74" s="25">
        <v>0.15029632000000001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86</v>
      </c>
      <c r="C78" t="s">
        <v>137</v>
      </c>
      <c r="D78" s="21" t="s">
        <v>110</v>
      </c>
      <c r="E78" s="57"/>
      <c r="F78" t="s">
        <v>136</v>
      </c>
      <c r="G78" t="s">
        <v>119</v>
      </c>
      <c r="H78" t="s">
        <v>1</v>
      </c>
      <c r="I78" t="s">
        <v>1</v>
      </c>
      <c r="J78" t="s">
        <v>1</v>
      </c>
      <c r="K78" s="21" t="s">
        <v>111</v>
      </c>
      <c r="L78" s="21" t="s">
        <v>1</v>
      </c>
      <c r="M78" s="21" t="s">
        <v>1</v>
      </c>
      <c r="N78" s="9"/>
      <c r="O78" s="6"/>
    </row>
    <row r="79" spans="1:24" ht="16" x14ac:dyDescent="0.2">
      <c r="B79">
        <v>87</v>
      </c>
      <c r="C79" t="s">
        <v>138</v>
      </c>
      <c r="D79" s="21" t="s">
        <v>110</v>
      </c>
      <c r="E79" s="57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1" t="s">
        <v>111</v>
      </c>
      <c r="L79" s="21" t="s">
        <v>1</v>
      </c>
      <c r="M79" s="21" t="s">
        <v>1</v>
      </c>
      <c r="N79" s="9"/>
      <c r="O79" s="6"/>
    </row>
    <row r="80" spans="1:24" ht="16" x14ac:dyDescent="0.2">
      <c r="B80">
        <v>88</v>
      </c>
      <c r="C80" t="s">
        <v>140</v>
      </c>
      <c r="D80" s="21" t="s">
        <v>110</v>
      </c>
      <c r="E80" s="57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55">
        <v>38.137527465820312</v>
      </c>
      <c r="L80" s="21" t="s">
        <v>1</v>
      </c>
      <c r="M80" s="21" t="s">
        <v>1</v>
      </c>
      <c r="N80" s="9"/>
      <c r="O80" s="6"/>
    </row>
    <row r="82" spans="1:25" s="10" customFormat="1" x14ac:dyDescent="0.15">
      <c r="A82" s="2"/>
      <c r="B82" s="1"/>
      <c r="C82" s="1"/>
      <c r="D82" s="15"/>
      <c r="E82" s="56"/>
      <c r="F82" s="1"/>
      <c r="G82" s="1"/>
      <c r="H82" s="1"/>
      <c r="I82" s="1"/>
      <c r="J82" s="1"/>
      <c r="K82" s="24"/>
      <c r="L82" s="24"/>
      <c r="M82" s="15"/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x14ac:dyDescent="0.15">
      <c r="A83" s="2"/>
      <c r="B83" s="1"/>
      <c r="C83" s="1"/>
      <c r="D83" s="15"/>
      <c r="E83" s="56"/>
      <c r="F83" s="1"/>
      <c r="G83" s="1"/>
      <c r="H83" s="1"/>
      <c r="I83" s="1"/>
      <c r="J83" s="1"/>
      <c r="K83" s="24"/>
      <c r="L83" s="24"/>
      <c r="M83" s="15"/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56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56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56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Bio Rep 1</vt:lpstr>
      <vt:lpstr>Bio Rep 2</vt:lpstr>
      <vt:lpstr>Bio Rep 3</vt:lpstr>
      <vt:lpstr>Bio Rep 1 (2)</vt:lpstr>
      <vt:lpstr>bio rep1</vt:lpstr>
      <vt:lpstr>bio rep2</vt:lpstr>
      <vt:lpstr>bio rep3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2024-10-14T19:08:05Z</dcterms:modified>
</cp:coreProperties>
</file>